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0" windowWidth="12120" windowHeight="8580" activeTab="0"/>
  </bookViews>
  <sheets>
    <sheet name="Abertura" sheetId="1" r:id="rId1"/>
    <sheet name="Inicial" sheetId="2" r:id="rId2"/>
    <sheet name="Dados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Resumo" sheetId="14" r:id="rId14"/>
  </sheets>
  <definedNames>
    <definedName name="_xlnm.Print_Area" localSheetId="13">'Resumo'!$B$2:$H$39</definedName>
    <definedName name="menu">'Abertura'!$A$1</definedName>
    <definedName name="tempo">'Dados'!$E$17</definedName>
  </definedNames>
  <calcPr fullCalcOnLoad="1"/>
</workbook>
</file>

<file path=xl/sharedStrings.xml><?xml version="1.0" encoding="utf-8"?>
<sst xmlns="http://schemas.openxmlformats.org/spreadsheetml/2006/main" count="275" uniqueCount="65">
  <si>
    <t>Função</t>
  </si>
  <si>
    <t>Digite "?" para a resposta!</t>
  </si>
  <si>
    <t>Por Adriano Leal Bruni</t>
  </si>
  <si>
    <t>albruni@infinitaweb.com.br</t>
  </si>
  <si>
    <t>www.infinitaweb.com.br</t>
  </si>
  <si>
    <t>E-mail:</t>
  </si>
  <si>
    <t>Home-page:</t>
  </si>
  <si>
    <t>Instruções:</t>
  </si>
  <si>
    <t>Responda aos exercícios apresentados a seguir.</t>
  </si>
  <si>
    <t>Preencha apenas as células verdes.</t>
  </si>
  <si>
    <t>Exercícios de Matemática Financeira no Excel</t>
  </si>
  <si>
    <t>Exercícios de Matemática Financeira no Excel - Por Adriano Leal Bruni</t>
  </si>
  <si>
    <t>próxima</t>
  </si>
  <si>
    <t>Clique em "próxima" para avançar</t>
  </si>
  <si>
    <t>Identificação do respondente</t>
  </si>
  <si>
    <t>Nome</t>
  </si>
  <si>
    <t>Instituição</t>
  </si>
  <si>
    <t>Turma</t>
  </si>
  <si>
    <t>Data</t>
  </si>
  <si>
    <t>Identifição do respondente</t>
  </si>
  <si>
    <t>Síntese da avaliação</t>
  </si>
  <si>
    <t>Nota</t>
  </si>
  <si>
    <t>Pergunta</t>
  </si>
  <si>
    <t>Sua respota</t>
  </si>
  <si>
    <t>Correção</t>
  </si>
  <si>
    <t>Meu gabarito</t>
  </si>
  <si>
    <t>Tempo (minutos)</t>
  </si>
  <si>
    <t>Antes de iniciar a solução dos exercícios, preencha o que se pede.</t>
  </si>
  <si>
    <t>Observação importante</t>
  </si>
  <si>
    <t>Esta planilha deve ser utilizada como complemento dos livros</t>
  </si>
  <si>
    <t>"A Matemática das Finanças" ou "Matemática Financeira com</t>
  </si>
  <si>
    <t>HP 12C e Excel", ambos publicados pela Editora Atlas.</t>
  </si>
  <si>
    <t>São Paulo, julho de 2004.</t>
  </si>
  <si>
    <t>Adriano Leal Bruni (albruni@infinitaweb.com.br)</t>
  </si>
  <si>
    <t>Cópias da presente planilha estão disponíveis para download em:</t>
  </si>
  <si>
    <t xml:space="preserve">www.atlasnet.com.br </t>
  </si>
  <si>
    <t xml:space="preserve"> (site da Editora Atlas)</t>
  </si>
  <si>
    <t>(página do autor)</t>
  </si>
  <si>
    <t>Clique nos botões em ordem!</t>
  </si>
  <si>
    <t>Para iniciar, clique aqui!</t>
  </si>
  <si>
    <t>Fluxos de Caixa</t>
  </si>
  <si>
    <t>Ano 0</t>
  </si>
  <si>
    <t>Ano 1</t>
  </si>
  <si>
    <t>Ano 2</t>
  </si>
  <si>
    <t>Ano 3</t>
  </si>
  <si>
    <t>Ano 4</t>
  </si>
  <si>
    <t>Ano 5</t>
  </si>
  <si>
    <t>Ano 6</t>
  </si>
  <si>
    <t>CMPC</t>
  </si>
  <si>
    <t xml:space="preserve"> </t>
  </si>
  <si>
    <t xml:space="preserve"> =VPL(I8;C8:G8)+B8</t>
  </si>
  <si>
    <t xml:space="preserve"> =TIR(B8:H8)</t>
  </si>
  <si>
    <t>3. Após investir $75.000,00, a Cia do Mar Azul espera obter fluxos anuais iguais a $40.000,00, com acréscimos de $5.000,00 por ano até o sexto ano. Qual a TIR deste investimento?</t>
  </si>
  <si>
    <t>2. Após investir $75.000,00, a Cia do Mar Azul espera obter fluxos anuais iguais a $40.000,00, com acréscimos de $5.000,00 por ano até o sexto ano. Para um CMPC igual a 12% a.a., qual o VPL deste investimento?</t>
  </si>
  <si>
    <t xml:space="preserve"> =VPL(I8;C8:H8)+B8</t>
  </si>
  <si>
    <t>6. Um título no valor de $50 mil oferece ao seu comprador o recebimento de três parcelas anuais no valor de $30 mil e outras três no valor de $40 mil. Para um CMPC igual a 14% a. a., calcule o VPL para o comprador.</t>
  </si>
  <si>
    <t>1. Um investimento no valor de $4.000,00 gerará fluxos de caixa anuais iguais a $2.000,00;$3.000,00; $4.000,00; $5.000,00 e $6.000,00. Para um custo médio ponderado de capital igual a 20% a.a., qual o seu VPL?</t>
  </si>
  <si>
    <t>Módulo 05 - Séries não uniformes</t>
  </si>
  <si>
    <t xml:space="preserve"> =TIR(B8:G8)</t>
  </si>
  <si>
    <t>4. Um investimento no valor de $80 gerará fluxos de caixa incrementais ao longo dos próximos seis anos. Os fluxos nos anos pares serão iguais a $30 e os fluxos nos anos ímpares serão iguais a $35. Para um CMPC igual a 40% a.a., calcule o seu VPL.</t>
  </si>
  <si>
    <t>5. Um investimento no valor de $80 gerará fluxos de caixa incrementais ao longo dos próximos seis anos. Os fluxos nos meses pares serão iguais a $30 e os fluxos nos meses ímpares serão iguais a $35. Qual a TIR deste investimento?</t>
  </si>
  <si>
    <t>7. Um título no valor de $50 mil oferece ao seu comprador o recebimento de três parcelas anuais no valor de $30 mil e outras três no valor de $40 mil. Para o investidor, qual a TIR da operação?</t>
  </si>
  <si>
    <t>8. Uma loja anuncia tudo em cinco vezes, sem entrada e "sem juros adicionais" ou à vista com um desconto especial igual a 20%. Para o cliente, qual a TIR da operação?</t>
  </si>
  <si>
    <t>9. Uma loja anuncia tudo em cinco vezes, sem entrada e "sem juros adicionais" ou à vista com um desconto especial igual a 20%. O CMPC da operação é igual a 7%. Calcule o VPL da operação para o lojista, supondo um preço igual a $100,00.</t>
  </si>
  <si>
    <r>
      <t xml:space="preserve">10. Uma loja anuncia tudo em cinco vezes, sem entrada e "sem juros adicionais" ou à vista com um desconto especial igual a 20%. </t>
    </r>
    <r>
      <rPr>
        <sz val="7"/>
        <rFont val="Arial"/>
        <family val="2"/>
      </rPr>
      <t>Supondo um CMPC igual a 10% e um preço igual a $100,00, calcule o VPL da operação de compra à vista para o lojista.</t>
    </r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</si>
</sst>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%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dd/mm/yy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[$-416]dddd\,\ d&quot; de &quot;mmmm&quot; de &quot;yyyy"/>
    <numFmt numFmtId="181" formatCode="dd/mm/yy;@"/>
    <numFmt numFmtId="182" formatCode="#,##0.000"/>
    <numFmt numFmtId="183" formatCode="#,##0.0000"/>
  </numFmts>
  <fonts count="27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22"/>
      <color indexed="12"/>
      <name val="Arial"/>
      <family val="0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6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u val="single"/>
      <sz val="8"/>
      <color indexed="12"/>
      <name val="Arial"/>
      <family val="2"/>
    </font>
    <font>
      <u val="single"/>
      <sz val="22"/>
      <color indexed="36"/>
      <name val="Arial"/>
      <family val="0"/>
    </font>
    <font>
      <b/>
      <sz val="10"/>
      <color indexed="16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b/>
      <sz val="6"/>
      <color indexed="12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color indexed="9"/>
      <name val="Arial"/>
      <family val="2"/>
    </font>
    <font>
      <b/>
      <sz val="6"/>
      <color indexed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sz val="5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7" fillId="4" borderId="4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5" borderId="1" xfId="15" applyFont="1" applyFill="1" applyBorder="1" applyAlignment="1">
      <alignment horizontal="center"/>
    </xf>
    <xf numFmtId="0" fontId="9" fillId="5" borderId="1" xfId="15" applyFont="1" applyFill="1" applyBorder="1" applyAlignment="1" applyProtection="1">
      <alignment horizontal="center"/>
      <protection locked="0"/>
    </xf>
    <xf numFmtId="0" fontId="13" fillId="2" borderId="0" xfId="0" applyNumberFormat="1" applyFont="1" applyFill="1" applyAlignment="1" applyProtection="1">
      <alignment horizontal="center"/>
      <protection hidden="1"/>
    </xf>
    <xf numFmtId="0" fontId="0" fillId="5" borderId="7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4" fillId="6" borderId="0" xfId="0" applyFont="1" applyFill="1" applyBorder="1" applyAlignment="1" applyProtection="1">
      <alignment horizontal="left"/>
      <protection hidden="1"/>
    </xf>
    <xf numFmtId="0" fontId="14" fillId="6" borderId="0" xfId="0" applyFont="1" applyFill="1" applyBorder="1" applyAlignment="1" applyProtection="1">
      <alignment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/>
      <protection hidden="1"/>
    </xf>
    <xf numFmtId="0" fontId="14" fillId="5" borderId="7" xfId="0" applyFont="1" applyFill="1" applyBorder="1" applyAlignment="1" applyProtection="1">
      <alignment/>
      <protection locked="0"/>
    </xf>
    <xf numFmtId="0" fontId="14" fillId="5" borderId="9" xfId="0" applyFont="1" applyFill="1" applyBorder="1" applyAlignment="1" applyProtection="1">
      <alignment/>
      <protection locked="0"/>
    </xf>
    <xf numFmtId="0" fontId="14" fillId="5" borderId="8" xfId="0" applyFont="1" applyFill="1" applyBorder="1" applyAlignment="1" applyProtection="1">
      <alignment/>
      <protection locked="0"/>
    </xf>
    <xf numFmtId="0" fontId="14" fillId="5" borderId="4" xfId="0" applyFont="1" applyFill="1" applyBorder="1" applyAlignment="1" applyProtection="1">
      <alignment/>
      <protection locked="0"/>
    </xf>
    <xf numFmtId="0" fontId="14" fillId="5" borderId="0" xfId="0" applyFont="1" applyFill="1" applyBorder="1" applyAlignment="1" applyProtection="1">
      <alignment/>
      <protection locked="0"/>
    </xf>
    <xf numFmtId="0" fontId="14" fillId="5" borderId="2" xfId="0" applyFont="1" applyFill="1" applyBorder="1" applyAlignment="1" applyProtection="1">
      <alignment/>
      <protection locked="0"/>
    </xf>
    <xf numFmtId="0" fontId="14" fillId="5" borderId="5" xfId="0" applyFont="1" applyFill="1" applyBorder="1" applyAlignment="1" applyProtection="1">
      <alignment/>
      <protection locked="0"/>
    </xf>
    <xf numFmtId="0" fontId="14" fillId="5" borderId="6" xfId="0" applyFont="1" applyFill="1" applyBorder="1" applyAlignment="1" applyProtection="1">
      <alignment/>
      <protection locked="0"/>
    </xf>
    <xf numFmtId="0" fontId="14" fillId="5" borderId="3" xfId="0" applyFont="1" applyFill="1" applyBorder="1" applyAlignment="1" applyProtection="1">
      <alignment/>
      <protection locked="0"/>
    </xf>
    <xf numFmtId="0" fontId="21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181" fontId="0" fillId="5" borderId="1" xfId="0" applyNumberFormat="1" applyFill="1" applyBorder="1" applyAlignment="1" applyProtection="1">
      <alignment horizontal="center"/>
      <protection locked="0"/>
    </xf>
    <xf numFmtId="22" fontId="13" fillId="2" borderId="0" xfId="0" applyNumberFormat="1" applyFont="1" applyFill="1" applyBorder="1" applyAlignment="1" applyProtection="1">
      <alignment/>
      <protection locked="0"/>
    </xf>
    <xf numFmtId="0" fontId="16" fillId="4" borderId="10" xfId="0" applyFont="1" applyFill="1" applyBorder="1" applyAlignment="1" applyProtection="1">
      <alignment horizontal="center"/>
      <protection hidden="1"/>
    </xf>
    <xf numFmtId="0" fontId="14" fillId="2" borderId="11" xfId="0" applyFont="1" applyFill="1" applyBorder="1" applyAlignment="1" applyProtection="1">
      <alignment/>
      <protection hidden="1"/>
    </xf>
    <xf numFmtId="0" fontId="14" fillId="6" borderId="12" xfId="0" applyFont="1" applyFill="1" applyBorder="1" applyAlignment="1" applyProtection="1">
      <alignment/>
      <protection hidden="1"/>
    </xf>
    <xf numFmtId="0" fontId="14" fillId="2" borderId="13" xfId="0" applyFont="1" applyFill="1" applyBorder="1" applyAlignment="1" applyProtection="1">
      <alignment/>
      <protection hidden="1"/>
    </xf>
    <xf numFmtId="175" fontId="14" fillId="6" borderId="14" xfId="0" applyNumberFormat="1" applyFont="1" applyFill="1" applyBorder="1" applyAlignment="1" applyProtection="1">
      <alignment horizontal="left"/>
      <protection hidden="1"/>
    </xf>
    <xf numFmtId="0" fontId="14" fillId="6" borderId="14" xfId="0" applyFont="1" applyFill="1" applyBorder="1" applyAlignment="1" applyProtection="1">
      <alignment/>
      <protection hidden="1"/>
    </xf>
    <xf numFmtId="0" fontId="14" fillId="6" borderId="15" xfId="0" applyFont="1" applyFill="1" applyBorder="1" applyAlignment="1" applyProtection="1">
      <alignment/>
      <protection hidden="1"/>
    </xf>
    <xf numFmtId="0" fontId="20" fillId="6" borderId="12" xfId="0" applyFont="1" applyFill="1" applyBorder="1" applyAlignment="1" applyProtection="1">
      <alignment horizontal="center"/>
      <protection hidden="1"/>
    </xf>
    <xf numFmtId="0" fontId="17" fillId="4" borderId="16" xfId="0" applyFont="1" applyFill="1" applyBorder="1" applyAlignment="1" applyProtection="1">
      <alignment/>
      <protection hidden="1"/>
    </xf>
    <xf numFmtId="0" fontId="14" fillId="4" borderId="17" xfId="0" applyFont="1" applyFill="1" applyBorder="1" applyAlignment="1" applyProtection="1">
      <alignment/>
      <protection hidden="1"/>
    </xf>
    <xf numFmtId="0" fontId="14" fillId="4" borderId="18" xfId="0" applyFont="1" applyFill="1" applyBorder="1" applyAlignment="1" applyProtection="1">
      <alignment/>
      <protection hidden="1"/>
    </xf>
    <xf numFmtId="0" fontId="2" fillId="2" borderId="0" xfId="0" applyFont="1" applyFill="1" applyAlignment="1">
      <alignment/>
    </xf>
    <xf numFmtId="0" fontId="24" fillId="2" borderId="0" xfId="15" applyFont="1" applyFill="1" applyAlignment="1">
      <alignment/>
    </xf>
    <xf numFmtId="0" fontId="0" fillId="2" borderId="0" xfId="0" applyFill="1" applyBorder="1" applyAlignment="1">
      <alignment/>
    </xf>
    <xf numFmtId="0" fontId="9" fillId="2" borderId="0" xfId="15" applyFont="1" applyFill="1" applyBorder="1" applyAlignment="1">
      <alignment horizontal="center"/>
    </xf>
    <xf numFmtId="0" fontId="0" fillId="5" borderId="0" xfId="0" applyFill="1" applyAlignment="1" applyProtection="1">
      <alignment/>
      <protection locked="0"/>
    </xf>
    <xf numFmtId="0" fontId="0" fillId="5" borderId="0" xfId="0" applyFill="1" applyBorder="1" applyAlignment="1" applyProtection="1">
      <alignment horizontal="center"/>
      <protection locked="0"/>
    </xf>
    <xf numFmtId="22" fontId="13" fillId="2" borderId="0" xfId="0" applyNumberFormat="1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/>
      <protection locked="0"/>
    </xf>
    <xf numFmtId="179" fontId="13" fillId="2" borderId="0" xfId="20" applyNumberFormat="1" applyFont="1" applyFill="1" applyAlignment="1" applyProtection="1">
      <alignment/>
      <protection locked="0"/>
    </xf>
    <xf numFmtId="0" fontId="20" fillId="6" borderId="15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/>
      <protection locked="0"/>
    </xf>
    <xf numFmtId="43" fontId="0" fillId="0" borderId="1" xfId="20" applyBorder="1" applyAlignment="1" applyProtection="1">
      <alignment horizontal="center"/>
      <protection hidden="1"/>
    </xf>
    <xf numFmtId="43" fontId="0" fillId="0" borderId="1" xfId="20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/>
      <protection hidden="1"/>
    </xf>
    <xf numFmtId="9" fontId="13" fillId="2" borderId="0" xfId="19" applyFont="1" applyFill="1" applyBorder="1" applyAlignment="1" applyProtection="1">
      <alignment/>
      <protection hidden="1"/>
    </xf>
    <xf numFmtId="0" fontId="13" fillId="2" borderId="0" xfId="0" applyFont="1" applyFill="1" applyBorder="1" applyAlignment="1" applyProtection="1">
      <alignment/>
      <protection hidden="1"/>
    </xf>
    <xf numFmtId="0" fontId="0" fillId="6" borderId="19" xfId="0" applyFill="1" applyBorder="1" applyAlignment="1" applyProtection="1">
      <alignment/>
      <protection hidden="1"/>
    </xf>
    <xf numFmtId="0" fontId="0" fillId="6" borderId="20" xfId="0" applyFill="1" applyBorder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2" borderId="0" xfId="0" applyNumberFormat="1" applyFont="1" applyFill="1" applyAlignment="1" applyProtection="1">
      <alignment/>
      <protection hidden="1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43" fontId="26" fillId="2" borderId="0" xfId="20" applyFont="1" applyFill="1" applyBorder="1" applyAlignment="1" applyProtection="1">
      <alignment/>
      <protection hidden="1"/>
    </xf>
    <xf numFmtId="43" fontId="13" fillId="2" borderId="0" xfId="20" applyFont="1" applyFill="1" applyBorder="1" applyAlignment="1" applyProtection="1">
      <alignment horizontal="center"/>
      <protection hidden="1"/>
    </xf>
    <xf numFmtId="43" fontId="13" fillId="2" borderId="0" xfId="20" applyFont="1" applyFill="1" applyAlignment="1" applyProtection="1">
      <alignment/>
      <protection hidden="1"/>
    </xf>
    <xf numFmtId="43" fontId="13" fillId="2" borderId="0" xfId="20" applyFont="1" applyFill="1" applyBorder="1" applyAlignment="1" applyProtection="1">
      <alignment/>
      <protection hidden="1"/>
    </xf>
    <xf numFmtId="0" fontId="7" fillId="6" borderId="5" xfId="0" applyFont="1" applyFill="1" applyBorder="1" applyAlignment="1" applyProtection="1">
      <alignment vertical="center" wrapText="1"/>
      <protection hidden="1"/>
    </xf>
    <xf numFmtId="9" fontId="13" fillId="2" borderId="0" xfId="20" applyNumberFormat="1" applyFont="1" applyFill="1" applyBorder="1" applyAlignment="1" applyProtection="1">
      <alignment/>
      <protection hidden="1"/>
    </xf>
    <xf numFmtId="0" fontId="23" fillId="4" borderId="0" xfId="0" applyFont="1" applyFill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2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4" fontId="13" fillId="2" borderId="0" xfId="2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7" fillId="6" borderId="7" xfId="0" applyFont="1" applyFill="1" applyBorder="1" applyAlignment="1" applyProtection="1">
      <alignment vertical="center" wrapText="1"/>
      <protection hidden="1"/>
    </xf>
    <xf numFmtId="0" fontId="7" fillId="6" borderId="9" xfId="0" applyFont="1" applyFill="1" applyBorder="1" applyAlignment="1" applyProtection="1">
      <alignment vertical="center" wrapText="1"/>
      <protection hidden="1"/>
    </xf>
    <xf numFmtId="0" fontId="7" fillId="6" borderId="8" xfId="0" applyFont="1" applyFill="1" applyBorder="1" applyAlignment="1" applyProtection="1">
      <alignment vertical="center" wrapText="1"/>
      <protection hidden="1"/>
    </xf>
    <xf numFmtId="0" fontId="7" fillId="6" borderId="4" xfId="0" applyFont="1" applyFill="1" applyBorder="1" applyAlignment="1" applyProtection="1">
      <alignment vertical="center" wrapText="1"/>
      <protection hidden="1"/>
    </xf>
    <xf numFmtId="0" fontId="7" fillId="6" borderId="0" xfId="0" applyFont="1" applyFill="1" applyBorder="1" applyAlignment="1" applyProtection="1">
      <alignment vertical="center" wrapText="1"/>
      <protection hidden="1"/>
    </xf>
    <xf numFmtId="0" fontId="7" fillId="6" borderId="0" xfId="0" applyFont="1" applyFill="1" applyAlignment="1" applyProtection="1">
      <alignment vertical="center" wrapText="1"/>
      <protection hidden="1"/>
    </xf>
    <xf numFmtId="0" fontId="7" fillId="6" borderId="2" xfId="0" applyFont="1" applyFill="1" applyBorder="1" applyAlignment="1" applyProtection="1">
      <alignment vertical="center" wrapText="1"/>
      <protection hidden="1"/>
    </xf>
    <xf numFmtId="0" fontId="7" fillId="6" borderId="6" xfId="0" applyFont="1" applyFill="1" applyBorder="1" applyAlignment="1" applyProtection="1">
      <alignment vertical="center" wrapText="1"/>
      <protection hidden="1"/>
    </xf>
    <xf numFmtId="0" fontId="7" fillId="6" borderId="3" xfId="0" applyFont="1" applyFill="1" applyBorder="1" applyAlignment="1" applyProtection="1">
      <alignment vertical="center" wrapText="1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0" fillId="5" borderId="10" xfId="20" applyNumberFormat="1" applyFill="1" applyBorder="1" applyAlignment="1" applyProtection="1">
      <alignment horizontal="center"/>
      <protection locked="0"/>
    </xf>
    <xf numFmtId="4" fontId="13" fillId="2" borderId="0" xfId="19" applyNumberFormat="1" applyFont="1" applyFill="1" applyBorder="1" applyAlignment="1" applyProtection="1">
      <alignment horizontal="center"/>
      <protection hidden="1"/>
    </xf>
    <xf numFmtId="0" fontId="0" fillId="5" borderId="10" xfId="19" applyNumberFormat="1" applyFill="1" applyBorder="1" applyAlignment="1" applyProtection="1">
      <alignment horizontal="center"/>
      <protection locked="0"/>
    </xf>
    <xf numFmtId="10" fontId="13" fillId="2" borderId="0" xfId="19" applyNumberFormat="1" applyFont="1" applyFill="1" applyBorder="1" applyAlignment="1" applyProtection="1">
      <alignment horizontal="center"/>
      <protection hidden="1"/>
    </xf>
    <xf numFmtId="0" fontId="25" fillId="6" borderId="7" xfId="0" applyFont="1" applyFill="1" applyBorder="1" applyAlignment="1" applyProtection="1">
      <alignment vertical="center" wrapText="1"/>
      <protection hidden="1"/>
    </xf>
    <xf numFmtId="0" fontId="25" fillId="6" borderId="9" xfId="0" applyFont="1" applyFill="1" applyBorder="1" applyAlignment="1" applyProtection="1">
      <alignment vertical="center" wrapText="1"/>
      <protection hidden="1"/>
    </xf>
    <xf numFmtId="0" fontId="25" fillId="6" borderId="8" xfId="0" applyFont="1" applyFill="1" applyBorder="1" applyAlignment="1" applyProtection="1">
      <alignment vertical="center" wrapText="1"/>
      <protection hidden="1"/>
    </xf>
    <xf numFmtId="0" fontId="25" fillId="6" borderId="4" xfId="0" applyFont="1" applyFill="1" applyBorder="1" applyAlignment="1" applyProtection="1">
      <alignment vertical="center" wrapText="1"/>
      <protection hidden="1"/>
    </xf>
    <xf numFmtId="0" fontId="25" fillId="6" borderId="0" xfId="0" applyFont="1" applyFill="1" applyBorder="1" applyAlignment="1" applyProtection="1">
      <alignment vertical="center" wrapText="1"/>
      <protection hidden="1"/>
    </xf>
    <xf numFmtId="0" fontId="25" fillId="6" borderId="0" xfId="0" applyFont="1" applyFill="1" applyAlignment="1" applyProtection="1">
      <alignment vertical="center" wrapText="1"/>
      <protection hidden="1"/>
    </xf>
    <xf numFmtId="0" fontId="25" fillId="6" borderId="2" xfId="0" applyFont="1" applyFill="1" applyBorder="1" applyAlignment="1" applyProtection="1">
      <alignment vertical="center" wrapText="1"/>
      <protection hidden="1"/>
    </xf>
    <xf numFmtId="0" fontId="25" fillId="6" borderId="5" xfId="0" applyFont="1" applyFill="1" applyBorder="1" applyAlignment="1" applyProtection="1">
      <alignment vertical="center" wrapText="1"/>
      <protection hidden="1"/>
    </xf>
    <xf numFmtId="0" fontId="25" fillId="6" borderId="6" xfId="0" applyFont="1" applyFill="1" applyBorder="1" applyAlignment="1" applyProtection="1">
      <alignment vertical="center" wrapText="1"/>
      <protection hidden="1"/>
    </xf>
    <xf numFmtId="0" fontId="25" fillId="6" borderId="3" xfId="0" applyFont="1" applyFill="1" applyBorder="1" applyAlignment="1" applyProtection="1">
      <alignment vertical="center" wrapText="1"/>
      <protection hidden="1"/>
    </xf>
    <xf numFmtId="0" fontId="0" fillId="5" borderId="10" xfId="20" applyNumberFormat="1" applyFill="1" applyBorder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left" vertical="center" wrapText="1"/>
      <protection hidden="1"/>
    </xf>
    <xf numFmtId="0" fontId="14" fillId="2" borderId="23" xfId="0" applyFont="1" applyFill="1" applyBorder="1" applyAlignment="1" applyProtection="1">
      <alignment horizontal="left" vertical="center" wrapText="1"/>
      <protection hidden="1"/>
    </xf>
    <xf numFmtId="0" fontId="14" fillId="2" borderId="24" xfId="0" applyFont="1" applyFill="1" applyBorder="1" applyAlignment="1" applyProtection="1">
      <alignment horizontal="left" vertical="center" wrapText="1"/>
      <protection hidden="1"/>
    </xf>
    <xf numFmtId="0" fontId="14" fillId="2" borderId="11" xfId="0" applyFont="1" applyFill="1" applyBorder="1" applyAlignment="1" applyProtection="1">
      <alignment horizontal="left" vertical="center" wrapText="1"/>
      <protection hidden="1"/>
    </xf>
    <xf numFmtId="0" fontId="14" fillId="2" borderId="0" xfId="0" applyFont="1" applyFill="1" applyBorder="1" applyAlignment="1" applyProtection="1">
      <alignment horizontal="left" vertical="center" wrapText="1"/>
      <protection hidden="1"/>
    </xf>
    <xf numFmtId="0" fontId="14" fillId="2" borderId="12" xfId="0" applyFont="1" applyFill="1" applyBorder="1" applyAlignment="1" applyProtection="1">
      <alignment horizontal="left" vertical="center" wrapText="1"/>
      <protection hidden="1"/>
    </xf>
    <xf numFmtId="0" fontId="14" fillId="2" borderId="13" xfId="0" applyFont="1" applyFill="1" applyBorder="1" applyAlignment="1" applyProtection="1">
      <alignment horizontal="left" vertical="center" wrapText="1"/>
      <protection hidden="1"/>
    </xf>
    <xf numFmtId="0" fontId="14" fillId="2" borderId="14" xfId="0" applyFont="1" applyFill="1" applyBorder="1" applyAlignment="1" applyProtection="1">
      <alignment horizontal="left" vertical="center" wrapText="1"/>
      <protection hidden="1"/>
    </xf>
    <xf numFmtId="0" fontId="14" fillId="2" borderId="15" xfId="0" applyFont="1" applyFill="1" applyBorder="1" applyAlignment="1" applyProtection="1">
      <alignment horizontal="left" vertical="center" wrapText="1"/>
      <protection hidden="1"/>
    </xf>
    <xf numFmtId="43" fontId="14" fillId="2" borderId="25" xfId="20" applyFont="1" applyFill="1" applyBorder="1" applyAlignment="1" applyProtection="1">
      <alignment horizontal="right" vertical="center"/>
      <protection hidden="1"/>
    </xf>
    <xf numFmtId="43" fontId="14" fillId="2" borderId="26" xfId="20" applyFont="1" applyFill="1" applyBorder="1" applyAlignment="1" applyProtection="1">
      <alignment horizontal="right" vertical="center"/>
      <protection hidden="1"/>
    </xf>
    <xf numFmtId="43" fontId="14" fillId="2" borderId="27" xfId="20" applyFont="1" applyFill="1" applyBorder="1" applyAlignment="1" applyProtection="1">
      <alignment horizontal="right" vertical="center"/>
      <protection hidden="1"/>
    </xf>
    <xf numFmtId="43" fontId="14" fillId="2" borderId="25" xfId="20" applyFont="1" applyFill="1" applyBorder="1" applyAlignment="1" applyProtection="1">
      <alignment horizontal="center" vertical="center"/>
      <protection hidden="1"/>
    </xf>
    <xf numFmtId="43" fontId="14" fillId="2" borderId="26" xfId="20" applyFont="1" applyFill="1" applyBorder="1" applyAlignment="1" applyProtection="1">
      <alignment horizontal="center" vertical="center"/>
      <protection hidden="1"/>
    </xf>
    <xf numFmtId="43" fontId="14" fillId="2" borderId="27" xfId="20" applyFont="1" applyFill="1" applyBorder="1" applyAlignment="1" applyProtection="1">
      <alignment horizontal="center" vertical="center"/>
      <protection hidden="1"/>
    </xf>
    <xf numFmtId="10" fontId="14" fillId="2" borderId="25" xfId="20" applyNumberFormat="1" applyFont="1" applyFill="1" applyBorder="1" applyAlignment="1" applyProtection="1">
      <alignment horizontal="right" vertical="center"/>
      <protection hidden="1"/>
    </xf>
    <xf numFmtId="0" fontId="16" fillId="4" borderId="10" xfId="0" applyFont="1" applyFill="1" applyBorder="1" applyAlignment="1" applyProtection="1">
      <alignment horizontal="center"/>
      <protection hidden="1"/>
    </xf>
    <xf numFmtId="183" fontId="13" fillId="2" borderId="0" xfId="20" applyNumberFormat="1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color auto="1"/>
      </font>
      <fill>
        <patternFill>
          <bgColor rgb="FFFFCC99"/>
        </patternFill>
      </fill>
      <border/>
    </dxf>
    <dxf>
      <font>
        <b val="0"/>
        <i val="0"/>
        <color rgb="FF0000FF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447675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47700"/>
          <a:ext cx="1057275" cy="1514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571500</xdr:colOff>
      <xdr:row>3</xdr:row>
      <xdr:rowOff>152400</xdr:rowOff>
    </xdr:from>
    <xdr:to>
      <xdr:col>4</xdr:col>
      <xdr:colOff>390525</xdr:colOff>
      <xdr:row>12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638175"/>
          <a:ext cx="1038225" cy="1543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</xdr:row>
      <xdr:rowOff>9525</xdr:rowOff>
    </xdr:from>
    <xdr:to>
      <xdr:col>5</xdr:col>
      <xdr:colOff>114300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>
          <a:off x="228600" y="1314450"/>
          <a:ext cx="2847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11</xdr:row>
      <xdr:rowOff>95250</xdr:rowOff>
    </xdr:from>
    <xdr:to>
      <xdr:col>3</xdr:col>
      <xdr:colOff>542925</xdr:colOff>
      <xdr:row>11</xdr:row>
      <xdr:rowOff>95250</xdr:rowOff>
    </xdr:to>
    <xdr:sp>
      <xdr:nvSpPr>
        <xdr:cNvPr id="1" name="Line 1"/>
        <xdr:cNvSpPr>
          <a:spLocks/>
        </xdr:cNvSpPr>
      </xdr:nvSpPr>
      <xdr:spPr>
        <a:xfrm>
          <a:off x="1590675" y="1981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asnet.com.br/" TargetMode="External" /><Relationship Id="rId2" Type="http://schemas.openxmlformats.org/officeDocument/2006/relationships/hyperlink" Target="http://www.infinitaweb.com.br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B5:K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6" width="9.140625" style="1" customWidth="1"/>
    <col min="7" max="7" width="12.8515625" style="1" customWidth="1"/>
    <col min="8" max="8" width="11.421875" style="1" customWidth="1"/>
    <col min="9" max="9" width="10.7109375" style="1" customWidth="1"/>
    <col min="10" max="10" width="4.28125" style="1" customWidth="1"/>
    <col min="11" max="16384" width="9.140625" style="1" customWidth="1"/>
  </cols>
  <sheetData>
    <row r="4" ht="12.75"/>
    <row r="5" spans="6:11" ht="26.25">
      <c r="F5" s="84" t="s">
        <v>28</v>
      </c>
      <c r="G5" s="84"/>
      <c r="H5" s="84"/>
      <c r="I5" s="84"/>
      <c r="J5" s="84"/>
      <c r="K5" s="84"/>
    </row>
    <row r="6" ht="12.75"/>
    <row r="7" ht="12.75">
      <c r="F7" s="52" t="s">
        <v>29</v>
      </c>
    </row>
    <row r="8" ht="12.75">
      <c r="F8" s="52" t="s">
        <v>30</v>
      </c>
    </row>
    <row r="9" ht="12.75">
      <c r="F9" s="52" t="s">
        <v>31</v>
      </c>
    </row>
    <row r="10" ht="12.75">
      <c r="F10" s="52"/>
    </row>
    <row r="11" ht="12.75">
      <c r="F11" s="52" t="s">
        <v>32</v>
      </c>
    </row>
    <row r="12" ht="12.75">
      <c r="F12" s="52" t="s">
        <v>33</v>
      </c>
    </row>
    <row r="13" ht="12.75"/>
    <row r="14" spans="2:6" ht="12.75">
      <c r="B14" s="56"/>
      <c r="C14" s="56"/>
      <c r="D14" s="56"/>
      <c r="F14" s="1" t="s">
        <v>34</v>
      </c>
    </row>
    <row r="15" spans="2:8" ht="12.75">
      <c r="B15" s="56"/>
      <c r="C15" s="56"/>
      <c r="D15" s="56"/>
      <c r="F15" s="53" t="s">
        <v>35</v>
      </c>
      <c r="H15" s="1" t="s">
        <v>36</v>
      </c>
    </row>
    <row r="16" spans="2:8" ht="12.75">
      <c r="B16" s="56"/>
      <c r="C16" s="56"/>
      <c r="D16" s="56"/>
      <c r="F16" s="53" t="s">
        <v>4</v>
      </c>
      <c r="H16" s="1" t="s">
        <v>37</v>
      </c>
    </row>
  </sheetData>
  <sheetProtection password="CE38" sheet="1" objects="1" scenarios="1"/>
  <mergeCells count="1">
    <mergeCell ref="F5:K5"/>
  </mergeCells>
  <hyperlinks>
    <hyperlink ref="F15" r:id="rId1" display="www.atlasnet.com.br "/>
    <hyperlink ref="F16" r:id="rId2" display="www.infinitaweb.com.br"/>
  </hyperlinks>
  <printOptions/>
  <pageMargins left="0.75" right="0.75" top="1" bottom="1" header="0.492125985" footer="0.492125985"/>
  <pageSetup horizontalDpi="600" verticalDpi="600" orientation="portrait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9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61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/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15"/>
      <c r="G9" s="115"/>
      <c r="H9" s="115"/>
      <c r="I9" s="115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16">
        <f>IF($H$15="?",F19,"")</f>
      </c>
      <c r="H13" s="116"/>
      <c r="I13" s="116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47</v>
      </c>
      <c r="I17" s="79" t="s">
        <v>49</v>
      </c>
      <c r="L17" s="73"/>
      <c r="M17" s="73"/>
      <c r="N17" s="73"/>
      <c r="O17" s="73"/>
      <c r="P17" s="73"/>
      <c r="Q17" s="73"/>
    </row>
    <row r="18" spans="2:17" ht="12.75">
      <c r="B18" s="81">
        <v>-50</v>
      </c>
      <c r="C18" s="81">
        <v>30</v>
      </c>
      <c r="D18" s="81">
        <v>30</v>
      </c>
      <c r="E18" s="81">
        <v>30</v>
      </c>
      <c r="F18" s="81">
        <v>40</v>
      </c>
      <c r="G18" s="81">
        <v>40</v>
      </c>
      <c r="H18" s="81">
        <v>40</v>
      </c>
      <c r="I18" s="81" t="s">
        <v>49</v>
      </c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51</v>
      </c>
      <c r="E19" s="81"/>
      <c r="F19" s="81">
        <f>IRR(B18:H18)</f>
        <v>0.6012533438290633</v>
      </c>
      <c r="G19" s="81" t="str">
        <f>IF(F19=F9,"Acertou!","Errou")</f>
        <v>Errou</v>
      </c>
      <c r="H19" s="81"/>
      <c r="I19" s="81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8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0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62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/>
      <c r="I7" s="67"/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15"/>
      <c r="G9" s="115"/>
      <c r="H9" s="115"/>
      <c r="I9" s="115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16">
        <f>IF($H$15="?",F19,"")</f>
      </c>
      <c r="H13" s="116"/>
      <c r="I13" s="116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49</v>
      </c>
      <c r="I17" s="79" t="s">
        <v>49</v>
      </c>
      <c r="J17" s="80"/>
      <c r="L17" s="73"/>
      <c r="M17" s="73"/>
      <c r="N17" s="73"/>
      <c r="O17" s="73"/>
      <c r="P17" s="73"/>
      <c r="Q17" s="73"/>
    </row>
    <row r="18" spans="2:17" ht="12.75">
      <c r="B18" s="81">
        <v>80</v>
      </c>
      <c r="C18" s="81">
        <v>-20</v>
      </c>
      <c r="D18" s="81">
        <v>-20</v>
      </c>
      <c r="E18" s="81">
        <v>-20</v>
      </c>
      <c r="F18" s="81">
        <v>-20</v>
      </c>
      <c r="G18" s="81">
        <v>-20</v>
      </c>
      <c r="H18" s="81" t="s">
        <v>49</v>
      </c>
      <c r="I18" s="81" t="s">
        <v>49</v>
      </c>
      <c r="J18" s="80"/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58</v>
      </c>
      <c r="E19" s="81"/>
      <c r="F19" s="83">
        <f>IRR(B18:G18)</f>
        <v>0.07930826115235409</v>
      </c>
      <c r="G19" s="81" t="str">
        <f>IF(F19=F9,"Acertou!","Errou")</f>
        <v>Errou</v>
      </c>
      <c r="H19" s="81"/>
      <c r="I19" s="81"/>
      <c r="J19" s="80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J20" s="80"/>
      <c r="L20" s="73"/>
      <c r="M20" s="73"/>
      <c r="N20" s="73"/>
      <c r="O20" s="73"/>
      <c r="P20" s="73"/>
      <c r="Q20" s="73"/>
    </row>
    <row r="21" spans="2:17" ht="12.75">
      <c r="B21" s="80"/>
      <c r="C21" s="80"/>
      <c r="D21" s="80"/>
      <c r="E21" s="80"/>
      <c r="F21" s="80"/>
      <c r="G21" s="80"/>
      <c r="H21" s="80"/>
      <c r="I21" s="80"/>
      <c r="J21" s="80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9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1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17" t="s">
        <v>63</v>
      </c>
      <c r="C2" s="118"/>
      <c r="D2" s="118"/>
      <c r="E2" s="118"/>
      <c r="F2" s="118"/>
      <c r="G2" s="118"/>
      <c r="H2" s="118"/>
      <c r="I2" s="119"/>
    </row>
    <row r="3" spans="2:9" s="65" customFormat="1" ht="12.75">
      <c r="B3" s="120"/>
      <c r="C3" s="121"/>
      <c r="D3" s="121"/>
      <c r="E3" s="122"/>
      <c r="F3" s="122"/>
      <c r="G3" s="122"/>
      <c r="H3" s="122"/>
      <c r="I3" s="123"/>
    </row>
    <row r="4" spans="2:9" s="65" customFormat="1" ht="13.5" thickBot="1">
      <c r="B4" s="124"/>
      <c r="C4" s="125"/>
      <c r="D4" s="125"/>
      <c r="E4" s="125"/>
      <c r="F4" s="125"/>
      <c r="G4" s="125"/>
      <c r="H4" s="125"/>
      <c r="I4" s="126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/>
      <c r="I7" s="67" t="s">
        <v>48</v>
      </c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27"/>
      <c r="G9" s="127"/>
      <c r="H9" s="127"/>
      <c r="I9" s="127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45">
        <f>IF($H$15="?",F19,"")</f>
      </c>
      <c r="H13" s="145"/>
      <c r="I13" s="145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49</v>
      </c>
      <c r="I17" s="79" t="s">
        <v>48</v>
      </c>
      <c r="J17" s="80"/>
      <c r="K17" s="80"/>
      <c r="L17" s="73"/>
      <c r="M17" s="73"/>
      <c r="N17" s="73"/>
      <c r="O17" s="73"/>
      <c r="P17" s="73"/>
      <c r="Q17" s="73"/>
    </row>
    <row r="18" spans="2:17" ht="12.75">
      <c r="B18" s="81">
        <v>-80</v>
      </c>
      <c r="C18" s="81">
        <v>20</v>
      </c>
      <c r="D18" s="81">
        <v>20</v>
      </c>
      <c r="E18" s="81">
        <v>20</v>
      </c>
      <c r="F18" s="81">
        <v>20</v>
      </c>
      <c r="G18" s="81">
        <v>20</v>
      </c>
      <c r="H18" s="81" t="s">
        <v>49</v>
      </c>
      <c r="I18" s="81">
        <v>0.07</v>
      </c>
      <c r="J18" s="80"/>
      <c r="K18" s="80"/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54</v>
      </c>
      <c r="E19" s="81"/>
      <c r="F19" s="81">
        <f>NPV(I18,C18:G18)+B18</f>
        <v>2.003948718951875</v>
      </c>
      <c r="G19" s="81" t="str">
        <f>IF(F19=F9,"Acertou!","Errou")</f>
        <v>Errou</v>
      </c>
      <c r="H19" s="81"/>
      <c r="I19" s="81"/>
      <c r="J19" s="80"/>
      <c r="K19" s="80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73"/>
      <c r="M20" s="73"/>
      <c r="N20" s="73"/>
      <c r="O20" s="73"/>
      <c r="P20" s="73"/>
      <c r="Q20" s="73"/>
    </row>
    <row r="21" spans="2:17" ht="12.7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10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2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17" t="s">
        <v>64</v>
      </c>
      <c r="C2" s="118"/>
      <c r="D2" s="118"/>
      <c r="E2" s="118"/>
      <c r="F2" s="118"/>
      <c r="G2" s="118"/>
      <c r="H2" s="118"/>
      <c r="I2" s="119"/>
    </row>
    <row r="3" spans="2:9" s="65" customFormat="1" ht="12.75">
      <c r="B3" s="120"/>
      <c r="C3" s="121"/>
      <c r="D3" s="121"/>
      <c r="E3" s="122"/>
      <c r="F3" s="122"/>
      <c r="G3" s="122"/>
      <c r="H3" s="122"/>
      <c r="I3" s="123"/>
    </row>
    <row r="4" spans="2:9" s="65" customFormat="1" ht="13.5" thickBot="1">
      <c r="B4" s="124"/>
      <c r="C4" s="125"/>
      <c r="D4" s="125"/>
      <c r="E4" s="125"/>
      <c r="F4" s="125"/>
      <c r="G4" s="125"/>
      <c r="H4" s="125"/>
      <c r="I4" s="126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/>
      <c r="I7" s="67" t="s">
        <v>48</v>
      </c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27"/>
      <c r="G9" s="127"/>
      <c r="H9" s="127"/>
      <c r="I9" s="127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01">
        <f>IF($H$15="?",F19,"")</f>
      </c>
      <c r="H13" s="101"/>
      <c r="I13" s="101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/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49</v>
      </c>
      <c r="I17" s="79" t="s">
        <v>48</v>
      </c>
      <c r="J17" s="80"/>
      <c r="L17" s="73"/>
      <c r="M17" s="73"/>
      <c r="N17" s="73"/>
      <c r="O17" s="73"/>
      <c r="P17" s="73"/>
      <c r="Q17" s="73"/>
    </row>
    <row r="18" spans="2:17" ht="12.75">
      <c r="B18" s="81">
        <v>-80</v>
      </c>
      <c r="C18" s="81">
        <v>20</v>
      </c>
      <c r="D18" s="81">
        <v>20</v>
      </c>
      <c r="E18" s="81">
        <v>20</v>
      </c>
      <c r="F18" s="81">
        <v>20</v>
      </c>
      <c r="G18" s="81">
        <v>20</v>
      </c>
      <c r="H18" s="81" t="s">
        <v>49</v>
      </c>
      <c r="I18" s="81">
        <v>0.1</v>
      </c>
      <c r="J18" s="80"/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54</v>
      </c>
      <c r="E19" s="81"/>
      <c r="F19" s="81">
        <f>NPV(I18,C18:G18)+B18</f>
        <v>-4.184264611831054</v>
      </c>
      <c r="G19" s="81" t="str">
        <f>IF(F19=F9,"Acertou!","Errou")</f>
        <v>Errou</v>
      </c>
      <c r="H19" s="81"/>
      <c r="I19" s="81"/>
      <c r="J19" s="80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J20" s="80"/>
      <c r="L20" s="73"/>
      <c r="M20" s="73"/>
      <c r="N20" s="73"/>
      <c r="O20" s="73"/>
      <c r="P20" s="73"/>
      <c r="Q20" s="73"/>
    </row>
    <row r="21" spans="2:17" ht="12.75">
      <c r="B21" s="80"/>
      <c r="C21" s="80"/>
      <c r="D21" s="80"/>
      <c r="E21" s="80"/>
      <c r="F21" s="80"/>
      <c r="G21" s="80"/>
      <c r="H21" s="80"/>
      <c r="I21" s="80"/>
      <c r="J21" s="80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printOptions/>
  <pageMargins left="0.75" right="0.75" top="1" bottom="1" header="0.492125985" footer="0.492125985"/>
  <pageSetup horizontalDpi="200" verticalDpi="200" orientation="portrait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3"/>
  <dimension ref="B2:I4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1.28125" style="21" customWidth="1"/>
    <col min="3" max="3" width="12.57421875" style="21" customWidth="1"/>
    <col min="4" max="4" width="9.140625" style="21" customWidth="1"/>
    <col min="5" max="5" width="12.140625" style="21" customWidth="1"/>
    <col min="6" max="6" width="11.28125" style="21" customWidth="1"/>
    <col min="7" max="7" width="12.140625" style="21" bestFit="1" customWidth="1"/>
    <col min="8" max="16384" width="9.140625" style="21" customWidth="1"/>
  </cols>
  <sheetData>
    <row r="2" ht="8.25">
      <c r="B2" s="22" t="s">
        <v>10</v>
      </c>
    </row>
    <row r="3" spans="2:8" ht="8.25">
      <c r="B3" s="22" t="s">
        <v>2</v>
      </c>
      <c r="E3" s="49" t="s">
        <v>19</v>
      </c>
      <c r="F3" s="50"/>
      <c r="G3" s="50"/>
      <c r="H3" s="51"/>
    </row>
    <row r="4" spans="2:8" ht="8.25">
      <c r="B4" s="26" t="str">
        <f>Inicial!B3</f>
        <v>Módulo 05 - Séries não uniformes</v>
      </c>
      <c r="E4" s="42" t="s">
        <v>15</v>
      </c>
      <c r="F4" s="23">
        <f>IF(Dados!C4="","",Dados!C4)</f>
      </c>
      <c r="G4" s="24"/>
      <c r="H4" s="43"/>
    </row>
    <row r="5" spans="2:8" ht="8.25">
      <c r="B5" s="49" t="s">
        <v>20</v>
      </c>
      <c r="C5" s="51"/>
      <c r="E5" s="42" t="s">
        <v>16</v>
      </c>
      <c r="F5" s="23">
        <f>IF(Dados!C6="","",Dados!C6)</f>
      </c>
      <c r="G5" s="24"/>
      <c r="H5" s="43"/>
    </row>
    <row r="6" spans="2:8" ht="11.25">
      <c r="B6" s="42" t="s">
        <v>21</v>
      </c>
      <c r="C6" s="48">
        <f>I9</f>
        <v>0</v>
      </c>
      <c r="E6" s="42" t="s">
        <v>17</v>
      </c>
      <c r="F6" s="23">
        <f>IF(Dados!C8="","",Dados!C8)</f>
      </c>
      <c r="G6" s="24"/>
      <c r="H6" s="43"/>
    </row>
    <row r="7" spans="2:8" ht="11.25">
      <c r="B7" s="44" t="s">
        <v>26</v>
      </c>
      <c r="C7" s="61">
        <v>2.17</v>
      </c>
      <c r="E7" s="44" t="s">
        <v>18</v>
      </c>
      <c r="F7" s="45">
        <f>IF(Dados!C10="","",Dados!C10)</f>
        <v>38180</v>
      </c>
      <c r="G7" s="46"/>
      <c r="H7" s="47"/>
    </row>
    <row r="8" ht="8.25">
      <c r="C8" s="62">
        <f>ROUND(tempo*24*60,2)</f>
        <v>633494.44</v>
      </c>
    </row>
    <row r="9" spans="2:9" ht="8.25">
      <c r="B9" s="144" t="s">
        <v>22</v>
      </c>
      <c r="C9" s="144"/>
      <c r="D9" s="144"/>
      <c r="E9" s="144"/>
      <c r="F9" s="41" t="s">
        <v>23</v>
      </c>
      <c r="G9" s="41" t="s">
        <v>25</v>
      </c>
      <c r="H9" s="41" t="s">
        <v>24</v>
      </c>
      <c r="I9" s="25">
        <f>SUM(I10:I39)</f>
        <v>0</v>
      </c>
    </row>
    <row r="10" spans="2:9" ht="8.25" customHeight="1">
      <c r="B10" s="128" t="str">
        <f>1!$B$2</f>
        <v>1. Um investimento no valor de $4.000,00 gerará fluxos de caixa anuais iguais a $2.000,00;$3.000,00; $4.000,00; $5.000,00 e $6.000,00. Para um custo médio ponderado de capital igual a 20% a.a., qual o seu VPL?</v>
      </c>
      <c r="C10" s="129"/>
      <c r="D10" s="129"/>
      <c r="E10" s="130"/>
      <c r="F10" s="137">
        <f>+1!$F$9:$I$9</f>
        <v>0</v>
      </c>
      <c r="G10" s="137">
        <f>+1!$G$13:$I$13</f>
      </c>
      <c r="H10" s="140">
        <f>+1!$I$15</f>
      </c>
      <c r="I10" s="25">
        <f>IF(H10="Acertou!",1,0)</f>
        <v>0</v>
      </c>
    </row>
    <row r="11" spans="2:9" ht="8.25">
      <c r="B11" s="131"/>
      <c r="C11" s="132"/>
      <c r="D11" s="132"/>
      <c r="E11" s="133"/>
      <c r="F11" s="138"/>
      <c r="G11" s="138"/>
      <c r="H11" s="141"/>
      <c r="I11" s="25"/>
    </row>
    <row r="12" spans="2:9" ht="8.25">
      <c r="B12" s="134"/>
      <c r="C12" s="135"/>
      <c r="D12" s="135"/>
      <c r="E12" s="136"/>
      <c r="F12" s="139"/>
      <c r="G12" s="139"/>
      <c r="H12" s="142"/>
      <c r="I12" s="25"/>
    </row>
    <row r="13" spans="2:9" ht="8.25" customHeight="1">
      <c r="B13" s="128" t="str">
        <f>2!$B$2</f>
        <v>2. Após investir $75.000,00, a Cia do Mar Azul espera obter fluxos anuais iguais a $40.000,00, com acréscimos de $5.000,00 por ano até o sexto ano. Para um CMPC igual a 12% a.a., qual o VPL deste investimento?</v>
      </c>
      <c r="C13" s="129"/>
      <c r="D13" s="129"/>
      <c r="E13" s="130"/>
      <c r="F13" s="137">
        <f>+2!$F$9:$I$9</f>
        <v>0</v>
      </c>
      <c r="G13" s="137">
        <f>+2!$G$13:$I$13</f>
      </c>
      <c r="H13" s="140">
        <f>+2!$I$15</f>
      </c>
      <c r="I13" s="25">
        <f>IF(H13="Acertou!",1,0)</f>
        <v>0</v>
      </c>
    </row>
    <row r="14" spans="2:9" ht="8.25">
      <c r="B14" s="131"/>
      <c r="C14" s="132"/>
      <c r="D14" s="132"/>
      <c r="E14" s="133"/>
      <c r="F14" s="138"/>
      <c r="G14" s="138"/>
      <c r="H14" s="141"/>
      <c r="I14" s="25"/>
    </row>
    <row r="15" spans="2:9" ht="8.25">
      <c r="B15" s="134"/>
      <c r="C15" s="135"/>
      <c r="D15" s="135"/>
      <c r="E15" s="136"/>
      <c r="F15" s="139"/>
      <c r="G15" s="139"/>
      <c r="H15" s="142"/>
      <c r="I15" s="25"/>
    </row>
    <row r="16" spans="2:9" ht="8.25" customHeight="1">
      <c r="B16" s="128" t="str">
        <f>3!$B$2</f>
        <v>3. Após investir $75.000,00, a Cia do Mar Azul espera obter fluxos anuais iguais a $40.000,00, com acréscimos de $5.000,00 por ano até o sexto ano. Qual a TIR deste investimento?</v>
      </c>
      <c r="C16" s="129"/>
      <c r="D16" s="129"/>
      <c r="E16" s="130"/>
      <c r="F16" s="143">
        <f>+3!$F$9:$I$9</f>
        <v>0</v>
      </c>
      <c r="G16" s="143">
        <f>+3!$G$13:$I$13</f>
      </c>
      <c r="H16" s="140">
        <f>+3!$I$15</f>
      </c>
      <c r="I16" s="25">
        <f>IF(H16="Acertou!",1,0)</f>
        <v>0</v>
      </c>
    </row>
    <row r="17" spans="2:9" ht="8.25">
      <c r="B17" s="131"/>
      <c r="C17" s="132"/>
      <c r="D17" s="132"/>
      <c r="E17" s="133"/>
      <c r="F17" s="138"/>
      <c r="G17" s="138"/>
      <c r="H17" s="141"/>
      <c r="I17" s="25"/>
    </row>
    <row r="18" spans="2:9" ht="8.25">
      <c r="B18" s="134"/>
      <c r="C18" s="135"/>
      <c r="D18" s="135"/>
      <c r="E18" s="136"/>
      <c r="F18" s="139"/>
      <c r="G18" s="139"/>
      <c r="H18" s="142"/>
      <c r="I18" s="25"/>
    </row>
    <row r="19" spans="2:9" ht="8.25" customHeight="1">
      <c r="B19" s="128" t="str">
        <f>4!$B$2</f>
        <v>4. Um investimento no valor de $80 gerará fluxos de caixa incrementais ao longo dos próximos seis anos. Os fluxos nos anos pares serão iguais a $30 e os fluxos nos anos ímpares serão iguais a $35. Para um CMPC igual a 40% a.a., calcule o seu VPL.</v>
      </c>
      <c r="C19" s="129"/>
      <c r="D19" s="129"/>
      <c r="E19" s="130"/>
      <c r="F19" s="137">
        <f>+4!$F$9:$I$9</f>
        <v>0</v>
      </c>
      <c r="G19" s="137">
        <f>+4!$G$13:$I$13</f>
      </c>
      <c r="H19" s="140">
        <f>+4!$I$15</f>
      </c>
      <c r="I19" s="25">
        <f>IF(H19="Acertou!",1,0)</f>
        <v>0</v>
      </c>
    </row>
    <row r="20" spans="2:9" ht="8.25">
      <c r="B20" s="131"/>
      <c r="C20" s="132"/>
      <c r="D20" s="132"/>
      <c r="E20" s="133"/>
      <c r="F20" s="138"/>
      <c r="G20" s="138"/>
      <c r="H20" s="141"/>
      <c r="I20" s="25"/>
    </row>
    <row r="21" spans="2:9" ht="8.25">
      <c r="B21" s="134"/>
      <c r="C21" s="135"/>
      <c r="D21" s="135"/>
      <c r="E21" s="136"/>
      <c r="F21" s="139"/>
      <c r="G21" s="139"/>
      <c r="H21" s="142"/>
      <c r="I21" s="25"/>
    </row>
    <row r="22" spans="2:9" ht="8.25" customHeight="1">
      <c r="B22" s="128" t="str">
        <f>5!$B$2</f>
        <v>5. Um investimento no valor de $80 gerará fluxos de caixa incrementais ao longo dos próximos seis anos. Os fluxos nos meses pares serão iguais a $30 e os fluxos nos meses ímpares serão iguais a $35. Qual a TIR deste investimento?</v>
      </c>
      <c r="C22" s="129"/>
      <c r="D22" s="129"/>
      <c r="E22" s="130"/>
      <c r="F22" s="143">
        <f>+5!$F$9:$I$9</f>
        <v>0</v>
      </c>
      <c r="G22" s="143">
        <f>+5!$G$13:$I$13</f>
      </c>
      <c r="H22" s="140">
        <f>+5!$I$15</f>
      </c>
      <c r="I22" s="25">
        <f>IF(H22="Acertou!",1,0)</f>
        <v>0</v>
      </c>
    </row>
    <row r="23" spans="2:9" ht="8.25">
      <c r="B23" s="131"/>
      <c r="C23" s="132"/>
      <c r="D23" s="132"/>
      <c r="E23" s="133"/>
      <c r="F23" s="138"/>
      <c r="G23" s="138"/>
      <c r="H23" s="141"/>
      <c r="I23" s="25"/>
    </row>
    <row r="24" spans="2:9" ht="8.25">
      <c r="B24" s="134"/>
      <c r="C24" s="135"/>
      <c r="D24" s="135"/>
      <c r="E24" s="136"/>
      <c r="F24" s="139"/>
      <c r="G24" s="139"/>
      <c r="H24" s="142"/>
      <c r="I24" s="25"/>
    </row>
    <row r="25" spans="2:9" ht="8.25" customHeight="1">
      <c r="B25" s="128" t="str">
        <f>6!$B$2</f>
        <v>6. Um título no valor de $50 mil oferece ao seu comprador o recebimento de três parcelas anuais no valor de $30 mil e outras três no valor de $40 mil. Para um CMPC igual a 14% a. a., calcule o VPL para o comprador.</v>
      </c>
      <c r="C25" s="129"/>
      <c r="D25" s="129"/>
      <c r="E25" s="130"/>
      <c r="F25" s="137">
        <f>+6!$F$9:$I$9</f>
        <v>0</v>
      </c>
      <c r="G25" s="137">
        <f>+6!$G$13:$I$13</f>
      </c>
      <c r="H25" s="140">
        <f>+6!$I$15</f>
      </c>
      <c r="I25" s="25">
        <f>IF(H25="Acertou!",1,0)</f>
        <v>0</v>
      </c>
    </row>
    <row r="26" spans="2:9" ht="8.25">
      <c r="B26" s="131"/>
      <c r="C26" s="132"/>
      <c r="D26" s="132"/>
      <c r="E26" s="133"/>
      <c r="F26" s="138"/>
      <c r="G26" s="138"/>
      <c r="H26" s="141"/>
      <c r="I26" s="25"/>
    </row>
    <row r="27" spans="2:9" ht="8.25">
      <c r="B27" s="134"/>
      <c r="C27" s="135"/>
      <c r="D27" s="135"/>
      <c r="E27" s="136"/>
      <c r="F27" s="139"/>
      <c r="G27" s="139"/>
      <c r="H27" s="142"/>
      <c r="I27" s="25"/>
    </row>
    <row r="28" spans="2:9" ht="8.25" customHeight="1">
      <c r="B28" s="128" t="str">
        <f>7!$B$2</f>
        <v>7. Um título no valor de $50 mil oferece ao seu comprador o recebimento de três parcelas anuais no valor de $30 mil e outras três no valor de $40 mil. Para o investidor, qual a TIR da operação?</v>
      </c>
      <c r="C28" s="129"/>
      <c r="D28" s="129"/>
      <c r="E28" s="130"/>
      <c r="F28" s="143">
        <f>+7!$F$9:$I$9</f>
        <v>0</v>
      </c>
      <c r="G28" s="143">
        <f>+7!$G$13:$I$13</f>
      </c>
      <c r="H28" s="140">
        <f>+7!$I$15</f>
      </c>
      <c r="I28" s="25">
        <f>IF(H28="Acertou!",1,0)</f>
        <v>0</v>
      </c>
    </row>
    <row r="29" spans="2:9" ht="8.25">
      <c r="B29" s="131"/>
      <c r="C29" s="132"/>
      <c r="D29" s="132"/>
      <c r="E29" s="133"/>
      <c r="F29" s="138"/>
      <c r="G29" s="138"/>
      <c r="H29" s="141"/>
      <c r="I29" s="25"/>
    </row>
    <row r="30" spans="2:9" ht="8.25">
      <c r="B30" s="134"/>
      <c r="C30" s="135"/>
      <c r="D30" s="135"/>
      <c r="E30" s="136"/>
      <c r="F30" s="139"/>
      <c r="G30" s="139"/>
      <c r="H30" s="142"/>
      <c r="I30" s="25"/>
    </row>
    <row r="31" spans="2:9" ht="8.25" customHeight="1">
      <c r="B31" s="128" t="str">
        <f>8!$B$2</f>
        <v>8. Uma loja anuncia tudo em cinco vezes, sem entrada e "sem juros adicionais" ou à vista com um desconto especial igual a 20%. Para o cliente, qual a TIR da operação?</v>
      </c>
      <c r="C31" s="129"/>
      <c r="D31" s="129"/>
      <c r="E31" s="130"/>
      <c r="F31" s="143">
        <f>+8!$F$9:$I$9</f>
        <v>0</v>
      </c>
      <c r="G31" s="143">
        <f>+8!$G$13:$I$13</f>
      </c>
      <c r="H31" s="140">
        <f>+8!$I$15</f>
      </c>
      <c r="I31" s="25">
        <f>IF(H31="Acertou!",1,0)</f>
        <v>0</v>
      </c>
    </row>
    <row r="32" spans="2:9" ht="8.25">
      <c r="B32" s="131"/>
      <c r="C32" s="132"/>
      <c r="D32" s="132"/>
      <c r="E32" s="133"/>
      <c r="F32" s="138"/>
      <c r="G32" s="138"/>
      <c r="H32" s="141"/>
      <c r="I32" s="25"/>
    </row>
    <row r="33" spans="2:9" ht="8.25">
      <c r="B33" s="134"/>
      <c r="C33" s="135"/>
      <c r="D33" s="135"/>
      <c r="E33" s="136"/>
      <c r="F33" s="139"/>
      <c r="G33" s="139"/>
      <c r="H33" s="142"/>
      <c r="I33" s="25"/>
    </row>
    <row r="34" spans="2:9" ht="8.25" customHeight="1">
      <c r="B34" s="128" t="str">
        <f>9!$B$2</f>
        <v>9. Uma loja anuncia tudo em cinco vezes, sem entrada e "sem juros adicionais" ou à vista com um desconto especial igual a 20%. O CMPC da operação é igual a 7%. Calcule o VPL da operação para o lojista, supondo um preço igual a $100,00.</v>
      </c>
      <c r="C34" s="129"/>
      <c r="D34" s="129"/>
      <c r="E34" s="130"/>
      <c r="F34" s="137">
        <f>+9!$F$9:$I$9</f>
        <v>0</v>
      </c>
      <c r="G34" s="137">
        <f>+9!$G$13:$I$13</f>
      </c>
      <c r="H34" s="140">
        <f>+9!$I$15</f>
      </c>
      <c r="I34" s="25">
        <f>IF(H34="Acertou!",1,0)</f>
        <v>0</v>
      </c>
    </row>
    <row r="35" spans="2:9" ht="8.25">
      <c r="B35" s="131"/>
      <c r="C35" s="132"/>
      <c r="D35" s="132"/>
      <c r="E35" s="133"/>
      <c r="F35" s="138"/>
      <c r="G35" s="138"/>
      <c r="H35" s="141"/>
      <c r="I35" s="25"/>
    </row>
    <row r="36" spans="2:9" ht="8.25">
      <c r="B36" s="134"/>
      <c r="C36" s="135"/>
      <c r="D36" s="135"/>
      <c r="E36" s="136"/>
      <c r="F36" s="139"/>
      <c r="G36" s="139"/>
      <c r="H36" s="142"/>
      <c r="I36" s="25"/>
    </row>
    <row r="37" spans="2:9" ht="8.25" customHeight="1">
      <c r="B37" s="128" t="str">
        <f>'10'!$B$2</f>
        <v>10. Uma loja anuncia tudo em cinco vezes, sem entrada e "sem juros adicionais" ou à vista com um desconto especial igual a 20%. Supondo um CMPC igual a 10% e um preço igual a $100,00, calcule o VPL da operação de compra à vista para o lojista.</v>
      </c>
      <c r="C37" s="129"/>
      <c r="D37" s="129"/>
      <c r="E37" s="130"/>
      <c r="F37" s="137">
        <f>+'10'!$F$9:$I$9</f>
        <v>0</v>
      </c>
      <c r="G37" s="137">
        <f>+'10'!$G$13:$I$13</f>
      </c>
      <c r="H37" s="140">
        <f>+'10'!$I$15</f>
      </c>
      <c r="I37" s="25">
        <f>IF(H37="Acertou!",1,0)</f>
        <v>0</v>
      </c>
    </row>
    <row r="38" spans="2:9" ht="8.25">
      <c r="B38" s="131"/>
      <c r="C38" s="132"/>
      <c r="D38" s="132"/>
      <c r="E38" s="133"/>
      <c r="F38" s="138"/>
      <c r="G38" s="138"/>
      <c r="H38" s="141"/>
      <c r="I38" s="25"/>
    </row>
    <row r="39" spans="2:9" ht="8.25">
      <c r="B39" s="134"/>
      <c r="C39" s="135"/>
      <c r="D39" s="135"/>
      <c r="E39" s="136"/>
      <c r="F39" s="139"/>
      <c r="G39" s="139"/>
      <c r="H39" s="142"/>
      <c r="I39" s="25"/>
    </row>
    <row r="40" ht="9" thickBot="1"/>
    <row r="41" spans="6:8" ht="8.25">
      <c r="F41" s="27"/>
      <c r="G41" s="28"/>
      <c r="H41" s="29"/>
    </row>
    <row r="42" spans="6:8" ht="8.25">
      <c r="F42" s="30"/>
      <c r="G42" s="31"/>
      <c r="H42" s="32"/>
    </row>
    <row r="43" spans="6:8" ht="9" thickBot="1">
      <c r="F43" s="33"/>
      <c r="G43" s="34"/>
      <c r="H43" s="35"/>
    </row>
  </sheetData>
  <sheetProtection/>
  <mergeCells count="41">
    <mergeCell ref="B9:E9"/>
    <mergeCell ref="B10:E12"/>
    <mergeCell ref="F10:F12"/>
    <mergeCell ref="G10:G12"/>
    <mergeCell ref="H10:H12"/>
    <mergeCell ref="B13:E15"/>
    <mergeCell ref="F13:F15"/>
    <mergeCell ref="G13:G15"/>
    <mergeCell ref="H13:H15"/>
    <mergeCell ref="B16:E18"/>
    <mergeCell ref="F16:F18"/>
    <mergeCell ref="G16:G18"/>
    <mergeCell ref="H16:H18"/>
    <mergeCell ref="B19:E21"/>
    <mergeCell ref="F19:F21"/>
    <mergeCell ref="G19:G21"/>
    <mergeCell ref="H19:H21"/>
    <mergeCell ref="B22:E24"/>
    <mergeCell ref="F22:F24"/>
    <mergeCell ref="G22:G24"/>
    <mergeCell ref="H22:H24"/>
    <mergeCell ref="B25:E27"/>
    <mergeCell ref="F25:F27"/>
    <mergeCell ref="G25:G27"/>
    <mergeCell ref="H25:H27"/>
    <mergeCell ref="B28:E30"/>
    <mergeCell ref="F28:F30"/>
    <mergeCell ref="G28:G30"/>
    <mergeCell ref="H28:H30"/>
    <mergeCell ref="B31:E33"/>
    <mergeCell ref="F31:F33"/>
    <mergeCell ref="G31:G33"/>
    <mergeCell ref="H31:H33"/>
    <mergeCell ref="B34:E36"/>
    <mergeCell ref="F34:F36"/>
    <mergeCell ref="G34:G36"/>
    <mergeCell ref="H34:H36"/>
    <mergeCell ref="B37:E39"/>
    <mergeCell ref="F37:F39"/>
    <mergeCell ref="G37:G39"/>
    <mergeCell ref="H37:H3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200" verticalDpi="200" orientation="landscape" scale="140" r:id="rId2"/>
  <headerFooter alignWithMargins="0">
    <oddHeader>&amp;C&amp;6Exercícios de Matemática Financeira no Excel - Por Adriano Leal Bruni - Extraído de www.infinitaweb.com.br - Todos os direitos reservados</oddHeader>
    <oddFooter>&amp;C&amp;6Impresso em &amp;D às &amp;T. Tendo dúvidas, críticas ou sugestões, me envie um e-mail (albruni@infinitaweb.com.br)!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2:E12"/>
  <sheetViews>
    <sheetView zoomScale="140" zoomScaleNormal="140" workbookViewId="0" topLeftCell="A1">
      <selection activeCell="E12" sqref="E12"/>
    </sheetView>
  </sheetViews>
  <sheetFormatPr defaultColWidth="9.140625" defaultRowHeight="12.75"/>
  <cols>
    <col min="1" max="1" width="3.421875" style="1" customWidth="1"/>
    <col min="2" max="2" width="13.57421875" style="1" customWidth="1"/>
    <col min="3" max="16384" width="9.140625" style="1" customWidth="1"/>
  </cols>
  <sheetData>
    <row r="1" ht="13.5" thickBot="1"/>
    <row r="2" spans="2:5" ht="12.75">
      <c r="B2" s="85" t="s">
        <v>10</v>
      </c>
      <c r="C2" s="86"/>
      <c r="D2" s="86"/>
      <c r="E2" s="87"/>
    </row>
    <row r="3" spans="2:5" ht="12.75">
      <c r="B3" s="88" t="s">
        <v>57</v>
      </c>
      <c r="C3" s="89"/>
      <c r="D3" s="89"/>
      <c r="E3" s="90"/>
    </row>
    <row r="4" spans="2:5" ht="12.75">
      <c r="B4" s="91" t="s">
        <v>2</v>
      </c>
      <c r="C4" s="92"/>
      <c r="D4" s="92"/>
      <c r="E4" s="93"/>
    </row>
    <row r="5" spans="2:5" ht="5.25" customHeight="1">
      <c r="B5" s="11"/>
      <c r="C5" s="12"/>
      <c r="D5" s="12"/>
      <c r="E5" s="13"/>
    </row>
    <row r="6" spans="2:5" ht="12.75">
      <c r="B6" s="7" t="s">
        <v>5</v>
      </c>
      <c r="C6" s="8" t="s">
        <v>3</v>
      </c>
      <c r="D6" s="8"/>
      <c r="E6" s="5"/>
    </row>
    <row r="7" spans="2:5" ht="13.5" thickBot="1">
      <c r="B7" s="9" t="s">
        <v>6</v>
      </c>
      <c r="C7" s="10" t="s">
        <v>4</v>
      </c>
      <c r="D7" s="10"/>
      <c r="E7" s="6"/>
    </row>
    <row r="8" ht="6.75" customHeight="1"/>
    <row r="9" ht="12.75">
      <c r="B9" s="4" t="s">
        <v>7</v>
      </c>
    </row>
    <row r="10" ht="12.75">
      <c r="B10" s="3" t="s">
        <v>8</v>
      </c>
    </row>
    <row r="11" ht="13.5" thickBot="1">
      <c r="B11" s="3" t="s">
        <v>9</v>
      </c>
    </row>
    <row r="12" spans="2:5" ht="13.5" thickBot="1">
      <c r="B12" s="3" t="s">
        <v>13</v>
      </c>
      <c r="E12" s="14" t="s">
        <v>12</v>
      </c>
    </row>
  </sheetData>
  <sheetProtection password="CE38" sheet="1" objects="1" scenarios="1"/>
  <mergeCells count="3">
    <mergeCell ref="B2:E2"/>
    <mergeCell ref="B3:E3"/>
    <mergeCell ref="B4:E4"/>
  </mergeCells>
  <hyperlinks>
    <hyperlink ref="E12" location="Dados!A1" display="próxima"/>
  </hyperlinks>
  <printOptions/>
  <pageMargins left="0.75" right="0.75" top="1" bottom="1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B2:G18"/>
  <sheetViews>
    <sheetView zoomScale="140" zoomScaleNormal="140" workbookViewId="0" topLeftCell="A1">
      <selection activeCell="E12" sqref="E12"/>
    </sheetView>
  </sheetViews>
  <sheetFormatPr defaultColWidth="9.140625" defaultRowHeight="12.75"/>
  <cols>
    <col min="1" max="1" width="3.28125" style="1" customWidth="1"/>
    <col min="2" max="2" width="10.7109375" style="1" customWidth="1"/>
    <col min="3" max="3" width="11.140625" style="1" customWidth="1"/>
    <col min="4" max="4" width="9.140625" style="1" customWidth="1"/>
    <col min="5" max="5" width="14.140625" style="1" bestFit="1" customWidth="1"/>
    <col min="6" max="16384" width="9.140625" style="1" customWidth="1"/>
  </cols>
  <sheetData>
    <row r="1" ht="13.5" thickBot="1"/>
    <row r="2" spans="2:6" ht="13.5" thickBot="1">
      <c r="B2" s="98" t="s">
        <v>14</v>
      </c>
      <c r="C2" s="99"/>
      <c r="D2" s="99"/>
      <c r="E2" s="99"/>
      <c r="F2" s="100"/>
    </row>
    <row r="3" spans="2:6" ht="13.5" thickBot="1">
      <c r="B3" s="97" t="s">
        <v>27</v>
      </c>
      <c r="C3" s="97"/>
      <c r="D3" s="97"/>
      <c r="E3" s="97"/>
      <c r="F3" s="97"/>
    </row>
    <row r="4" spans="2:6" ht="13.5" thickBot="1">
      <c r="B4" s="1" t="s">
        <v>15</v>
      </c>
      <c r="C4" s="94"/>
      <c r="D4" s="95"/>
      <c r="E4" s="95"/>
      <c r="F4" s="96"/>
    </row>
    <row r="5" spans="3:6" ht="13.5" thickBot="1">
      <c r="C5" s="37"/>
      <c r="D5" s="37"/>
      <c r="E5" s="37"/>
      <c r="F5" s="37"/>
    </row>
    <row r="6" spans="2:6" ht="13.5" thickBot="1">
      <c r="B6" s="1" t="s">
        <v>16</v>
      </c>
      <c r="C6" s="94"/>
      <c r="D6" s="95"/>
      <c r="E6" s="95"/>
      <c r="F6" s="96"/>
    </row>
    <row r="7" spans="3:6" ht="13.5" thickBot="1">
      <c r="C7" s="37"/>
      <c r="D7" s="37"/>
      <c r="E7" s="37"/>
      <c r="F7" s="37"/>
    </row>
    <row r="8" spans="2:6" ht="13.5" thickBot="1">
      <c r="B8" s="1" t="s">
        <v>17</v>
      </c>
      <c r="C8" s="94"/>
      <c r="D8" s="95"/>
      <c r="E8" s="95"/>
      <c r="F8" s="96"/>
    </row>
    <row r="9" spans="3:6" ht="13.5" thickBot="1">
      <c r="C9" s="37"/>
      <c r="D9" s="37"/>
      <c r="E9" s="37"/>
      <c r="F9" s="37"/>
    </row>
    <row r="10" spans="2:6" ht="13.5" thickBot="1">
      <c r="B10" s="1" t="s">
        <v>18</v>
      </c>
      <c r="C10" s="39">
        <v>38180</v>
      </c>
      <c r="D10" s="38"/>
      <c r="E10" s="57"/>
      <c r="F10" s="57"/>
    </row>
    <row r="11" spans="3:6" ht="13.5" thickBot="1">
      <c r="C11" s="40">
        <f ca="1">ROUND(NOW(),0)</f>
        <v>38620</v>
      </c>
      <c r="D11" s="40"/>
      <c r="E11" s="40"/>
      <c r="F11" s="40"/>
    </row>
    <row r="12" spans="2:7" ht="12.75">
      <c r="B12" s="1" t="s">
        <v>39</v>
      </c>
      <c r="E12" s="17"/>
      <c r="F12" s="18"/>
      <c r="G12" s="54"/>
    </row>
    <row r="13" spans="2:7" ht="13.5" thickBot="1">
      <c r="B13" s="36" t="s">
        <v>38</v>
      </c>
      <c r="E13" s="19"/>
      <c r="F13" s="20"/>
      <c r="G13" s="55"/>
    </row>
    <row r="14" ht="12.75">
      <c r="E14" s="37"/>
    </row>
    <row r="15" ht="12.75">
      <c r="E15" s="58">
        <f ca="1">NOW()</f>
        <v>38620.32941412037</v>
      </c>
    </row>
    <row r="16" ht="12.75">
      <c r="E16" s="59">
        <v>38180.40272071759</v>
      </c>
    </row>
    <row r="17" ht="12.75">
      <c r="E17" s="60">
        <f>+E15-E16</f>
        <v>439.9266934027837</v>
      </c>
    </row>
    <row r="18" ht="12.75">
      <c r="E18" s="37"/>
    </row>
  </sheetData>
  <sheetProtection password="CE38" sheet="1" objects="1" scenarios="1"/>
  <mergeCells count="5">
    <mergeCell ref="C8:F8"/>
    <mergeCell ref="B3:F3"/>
    <mergeCell ref="B2:F2"/>
    <mergeCell ref="C4:F4"/>
    <mergeCell ref="C6:F6"/>
  </mergeCells>
  <printOptions/>
  <pageMargins left="0.75" right="0.75" top="1" bottom="1" header="0.492125985" footer="0.492125985"/>
  <pageSetup orientation="portrait" paperSize="9"/>
  <ignoredErrors>
    <ignoredError sqref="C11" unlockedFormula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56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 t="s">
        <v>48</v>
      </c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13"/>
      <c r="G9" s="113"/>
      <c r="H9" s="113"/>
      <c r="I9" s="113"/>
    </row>
    <row r="10" s="65" customFormat="1" ht="12.75"/>
    <row r="11" spans="2:9" s="65" customFormat="1" ht="12.75">
      <c r="B11" s="68">
        <f>IF($H$15="?",B17,"")</f>
      </c>
      <c r="C11" s="68">
        <f aca="true" t="shared" si="0" ref="C11:I11">IF($H$15="?",C17,"")</f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>IF($H$15="?",B18,"")</f>
      </c>
      <c r="C12" s="68">
        <f aca="true" t="shared" si="1" ref="C12:I12">IF($H$15="?",C18,"")</f>
      </c>
      <c r="D12" s="68">
        <f t="shared" si="1"/>
      </c>
      <c r="E12" s="68">
        <f t="shared" si="1"/>
      </c>
      <c r="F12" s="68">
        <f t="shared" si="1"/>
      </c>
      <c r="G12" s="68">
        <f t="shared" si="1"/>
      </c>
      <c r="H12" s="68">
        <f t="shared" si="1"/>
      </c>
      <c r="I12" s="69">
        <f t="shared" si="1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01">
        <f>IF($H$15="?",F19,"")</f>
      </c>
      <c r="H13" s="101"/>
      <c r="I13" s="101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3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49</v>
      </c>
      <c r="I17" s="79" t="s">
        <v>48</v>
      </c>
      <c r="L17" s="73"/>
      <c r="M17" s="73"/>
      <c r="N17" s="73"/>
      <c r="O17" s="73"/>
      <c r="P17" s="73"/>
      <c r="Q17" s="73"/>
    </row>
    <row r="18" spans="2:17" ht="12.75">
      <c r="B18" s="81">
        <v>-4000</v>
      </c>
      <c r="C18" s="81">
        <v>2000</v>
      </c>
      <c r="D18" s="81">
        <v>3000</v>
      </c>
      <c r="E18" s="81">
        <v>4000</v>
      </c>
      <c r="F18" s="81">
        <v>5000</v>
      </c>
      <c r="G18" s="81">
        <v>6000</v>
      </c>
      <c r="H18" s="81" t="s">
        <v>49</v>
      </c>
      <c r="I18" s="81">
        <v>0.2</v>
      </c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50</v>
      </c>
      <c r="E19" s="81"/>
      <c r="F19" s="81">
        <f>NPV(I18,C18:G18)+B18</f>
        <v>6887.3456790123455</v>
      </c>
      <c r="G19" s="81" t="str">
        <f>IF(F19=F9,"Acertou!","Errou")</f>
        <v>Errou</v>
      </c>
      <c r="H19" s="81"/>
      <c r="I19" s="81"/>
      <c r="L19" s="73"/>
      <c r="M19" s="73"/>
      <c r="N19" s="73"/>
      <c r="O19" s="73"/>
      <c r="P19" s="73"/>
      <c r="Q19" s="73"/>
    </row>
    <row r="20" spans="2:17" ht="12.75">
      <c r="B20" s="65"/>
      <c r="C20" s="65"/>
      <c r="D20" s="65"/>
      <c r="E20" s="65"/>
      <c r="F20" s="65"/>
      <c r="G20" s="65"/>
      <c r="H20" s="65"/>
      <c r="I20" s="65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2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53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 t="s">
        <v>48</v>
      </c>
    </row>
    <row r="8" spans="2:9" s="65" customFormat="1" ht="12.75">
      <c r="B8" s="76"/>
      <c r="C8" s="76"/>
      <c r="D8" s="76"/>
      <c r="E8" s="76"/>
      <c r="F8" s="76"/>
      <c r="G8" s="76"/>
      <c r="H8" s="76"/>
      <c r="I8" s="77"/>
    </row>
    <row r="9" spans="2:9" s="65" customFormat="1" ht="12.75">
      <c r="B9" s="112" t="s">
        <v>0</v>
      </c>
      <c r="C9" s="112"/>
      <c r="D9" s="112"/>
      <c r="E9" s="112"/>
      <c r="F9" s="115"/>
      <c r="G9" s="115"/>
      <c r="H9" s="115"/>
      <c r="I9" s="115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14">
        <f>IF($H$15="?",F19,"")</f>
      </c>
      <c r="H13" s="114"/>
      <c r="I13" s="114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47</v>
      </c>
      <c r="I17" s="79" t="s">
        <v>48</v>
      </c>
      <c r="L17" s="73"/>
      <c r="M17" s="73"/>
      <c r="N17" s="73"/>
      <c r="O17" s="73"/>
      <c r="P17" s="73"/>
      <c r="Q17" s="73"/>
    </row>
    <row r="18" spans="2:17" ht="12.75">
      <c r="B18" s="81">
        <v>-75000</v>
      </c>
      <c r="C18" s="81">
        <v>40000</v>
      </c>
      <c r="D18" s="81">
        <v>45000</v>
      </c>
      <c r="E18" s="81">
        <v>50000</v>
      </c>
      <c r="F18" s="81">
        <v>55000</v>
      </c>
      <c r="G18" s="81">
        <v>60000</v>
      </c>
      <c r="H18" s="81">
        <v>65000</v>
      </c>
      <c r="I18" s="81">
        <v>0.12</v>
      </c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54</v>
      </c>
      <c r="E19" s="81"/>
      <c r="F19" s="78">
        <f>NPV(I18,C18:H18)+B18</f>
        <v>134107.15112665968</v>
      </c>
      <c r="G19" s="81" t="str">
        <f>IF(F19=F9,"Acertou!","Errou")</f>
        <v>Errou</v>
      </c>
      <c r="H19" s="81"/>
      <c r="I19" s="81"/>
      <c r="L19" s="73"/>
      <c r="M19" s="73"/>
      <c r="N19" s="73"/>
      <c r="O19" s="73"/>
      <c r="P19" s="73"/>
      <c r="Q19" s="73"/>
    </row>
    <row r="20" spans="2:17" ht="12.75">
      <c r="B20" s="65"/>
      <c r="C20" s="65"/>
      <c r="D20" s="65"/>
      <c r="E20" s="65"/>
      <c r="F20" s="65"/>
      <c r="G20" s="65"/>
      <c r="H20" s="65"/>
      <c r="I20" s="65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3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52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/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15"/>
      <c r="G9" s="115"/>
      <c r="H9" s="115"/>
      <c r="I9" s="115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16">
        <f>IF($H$15="?",F19,"")</f>
      </c>
      <c r="H13" s="116"/>
      <c r="I13" s="116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47</v>
      </c>
      <c r="I17" s="79" t="s">
        <v>49</v>
      </c>
      <c r="L17" s="73"/>
      <c r="M17" s="73"/>
      <c r="N17" s="73"/>
      <c r="O17" s="73"/>
      <c r="P17" s="73"/>
      <c r="Q17" s="73"/>
    </row>
    <row r="18" spans="2:17" ht="12.75">
      <c r="B18" s="81">
        <v>-75000</v>
      </c>
      <c r="C18" s="81">
        <v>40000</v>
      </c>
      <c r="D18" s="81">
        <v>45000</v>
      </c>
      <c r="E18" s="81">
        <v>50000</v>
      </c>
      <c r="F18" s="81">
        <v>55000</v>
      </c>
      <c r="G18" s="81">
        <v>60000</v>
      </c>
      <c r="H18" s="81">
        <v>65000</v>
      </c>
      <c r="I18" s="81" t="s">
        <v>49</v>
      </c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51</v>
      </c>
      <c r="E19" s="81"/>
      <c r="F19" s="81">
        <f>IRR(B18:H18)</f>
        <v>0.5809631068530994</v>
      </c>
      <c r="G19" s="81" t="str">
        <f>IF(F19=F9,"Acertou!","Errou")</f>
        <v>Errou</v>
      </c>
      <c r="H19" s="81"/>
      <c r="I19" s="81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4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5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17" t="s">
        <v>59</v>
      </c>
      <c r="C2" s="118"/>
      <c r="D2" s="118"/>
      <c r="E2" s="118"/>
      <c r="F2" s="118"/>
      <c r="G2" s="118"/>
      <c r="H2" s="118"/>
      <c r="I2" s="119"/>
    </row>
    <row r="3" spans="2:9" s="65" customFormat="1" ht="12.75">
      <c r="B3" s="120"/>
      <c r="C3" s="121"/>
      <c r="D3" s="121"/>
      <c r="E3" s="122"/>
      <c r="F3" s="122"/>
      <c r="G3" s="122"/>
      <c r="H3" s="122"/>
      <c r="I3" s="123"/>
    </row>
    <row r="4" spans="2:9" s="65" customFormat="1" ht="13.5" thickBot="1">
      <c r="B4" s="124"/>
      <c r="C4" s="125"/>
      <c r="D4" s="125"/>
      <c r="E4" s="125"/>
      <c r="F4" s="125"/>
      <c r="G4" s="125"/>
      <c r="H4" s="125"/>
      <c r="I4" s="126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 t="s">
        <v>48</v>
      </c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27"/>
      <c r="G9" s="127"/>
      <c r="H9" s="127"/>
      <c r="I9" s="127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01">
        <f>IF($H$15="?",F19,"")</f>
      </c>
      <c r="H13" s="101"/>
      <c r="I13" s="101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47</v>
      </c>
      <c r="I17" s="79" t="s">
        <v>48</v>
      </c>
      <c r="J17" s="80"/>
      <c r="L17" s="73"/>
      <c r="M17" s="73"/>
      <c r="N17" s="73"/>
      <c r="O17" s="73"/>
      <c r="P17" s="73"/>
      <c r="Q17" s="73"/>
    </row>
    <row r="18" spans="2:17" ht="12.75">
      <c r="B18" s="81">
        <v>-80</v>
      </c>
      <c r="C18" s="81">
        <v>35</v>
      </c>
      <c r="D18" s="81">
        <v>30</v>
      </c>
      <c r="E18" s="81">
        <v>35</v>
      </c>
      <c r="F18" s="81">
        <v>30</v>
      </c>
      <c r="G18" s="81">
        <v>35</v>
      </c>
      <c r="H18" s="81">
        <v>30</v>
      </c>
      <c r="I18" s="81">
        <v>0.4</v>
      </c>
      <c r="J18" s="80"/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54</v>
      </c>
      <c r="E19" s="81"/>
      <c r="F19" s="81">
        <f>NPV(I18,C18:H18)+B18</f>
        <v>-8.637514981002795</v>
      </c>
      <c r="G19" s="81" t="str">
        <f>IF(F19=F9,"Acertou!","Errou")</f>
        <v>Errou</v>
      </c>
      <c r="H19" s="81"/>
      <c r="I19" s="81"/>
      <c r="J19" s="80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J20" s="80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5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7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60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/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15"/>
      <c r="G9" s="115"/>
      <c r="H9" s="115"/>
      <c r="I9" s="115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16">
        <f>IF($H$15="?",F19,"")</f>
      </c>
      <c r="H13" s="116"/>
      <c r="I13" s="116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47</v>
      </c>
      <c r="I17" s="79" t="s">
        <v>49</v>
      </c>
      <c r="J17" s="80"/>
      <c r="L17" s="73"/>
      <c r="M17" s="73"/>
      <c r="N17" s="73"/>
      <c r="O17" s="73"/>
      <c r="P17" s="73"/>
      <c r="Q17" s="73"/>
    </row>
    <row r="18" spans="2:17" ht="12.75">
      <c r="B18" s="81">
        <v>-80</v>
      </c>
      <c r="C18" s="81">
        <v>35</v>
      </c>
      <c r="D18" s="81">
        <v>30</v>
      </c>
      <c r="E18" s="81">
        <v>35</v>
      </c>
      <c r="F18" s="81">
        <v>30</v>
      </c>
      <c r="G18" s="81">
        <v>35</v>
      </c>
      <c r="H18" s="81">
        <v>30</v>
      </c>
      <c r="I18" s="81" t="s">
        <v>49</v>
      </c>
      <c r="J18" s="80"/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51</v>
      </c>
      <c r="E19" s="81"/>
      <c r="F19" s="81">
        <f>IRR(B18:H18)</f>
        <v>0.3397534734318309</v>
      </c>
      <c r="G19" s="81" t="str">
        <f>IF(F19=F9,"Acertou!","Errou")</f>
        <v>Errou</v>
      </c>
      <c r="H19" s="81"/>
      <c r="I19" s="81"/>
      <c r="J19" s="80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J20" s="80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6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8"/>
  <dimension ref="B1:Q52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3.421875" style="65" customWidth="1"/>
    <col min="2" max="8" width="7.00390625" style="74" customWidth="1"/>
    <col min="9" max="9" width="11.00390625" style="74" customWidth="1"/>
    <col min="10" max="11" width="9.140625" style="65" customWidth="1"/>
    <col min="12" max="12" width="15.00390625" style="74" bestFit="1" customWidth="1"/>
    <col min="13" max="16384" width="9.140625" style="74" customWidth="1"/>
  </cols>
  <sheetData>
    <row r="1" spans="2:4" s="65" customFormat="1" ht="13.5" thickBot="1">
      <c r="B1" s="66" t="s">
        <v>11</v>
      </c>
      <c r="C1" s="66"/>
      <c r="D1" s="66"/>
    </row>
    <row r="2" spans="2:9" s="65" customFormat="1" ht="12.75">
      <c r="B2" s="103" t="s">
        <v>55</v>
      </c>
      <c r="C2" s="104"/>
      <c r="D2" s="104"/>
      <c r="E2" s="104"/>
      <c r="F2" s="104"/>
      <c r="G2" s="104"/>
      <c r="H2" s="104"/>
      <c r="I2" s="105"/>
    </row>
    <row r="3" spans="2:9" s="65" customFormat="1" ht="12.75">
      <c r="B3" s="106"/>
      <c r="C3" s="107"/>
      <c r="D3" s="107"/>
      <c r="E3" s="108"/>
      <c r="F3" s="108"/>
      <c r="G3" s="108"/>
      <c r="H3" s="108"/>
      <c r="I3" s="109"/>
    </row>
    <row r="4" spans="2:9" s="65" customFormat="1" ht="13.5" thickBot="1">
      <c r="B4" s="82"/>
      <c r="C4" s="110"/>
      <c r="D4" s="110"/>
      <c r="E4" s="110"/>
      <c r="F4" s="110"/>
      <c r="G4" s="110"/>
      <c r="H4" s="110"/>
      <c r="I4" s="111"/>
    </row>
    <row r="5" s="65" customFormat="1" ht="12.75"/>
    <row r="6" spans="2:9" s="65" customFormat="1" ht="12.75">
      <c r="B6" s="112" t="s">
        <v>40</v>
      </c>
      <c r="C6" s="112"/>
      <c r="D6" s="112"/>
      <c r="E6" s="112"/>
      <c r="F6" s="112"/>
      <c r="G6" s="112"/>
      <c r="H6" s="112"/>
      <c r="I6" s="112"/>
    </row>
    <row r="7" spans="2:9" s="65" customFormat="1" ht="12.75">
      <c r="B7" s="67" t="s">
        <v>41</v>
      </c>
      <c r="C7" s="67" t="s">
        <v>42</v>
      </c>
      <c r="D7" s="67" t="s">
        <v>43</v>
      </c>
      <c r="E7" s="67" t="s">
        <v>44</v>
      </c>
      <c r="F7" s="67" t="s">
        <v>45</v>
      </c>
      <c r="G7" s="67" t="s">
        <v>46</v>
      </c>
      <c r="H7" s="67" t="s">
        <v>47</v>
      </c>
      <c r="I7" s="67" t="s">
        <v>48</v>
      </c>
    </row>
    <row r="8" spans="2:9" s="65" customFormat="1" ht="12.75">
      <c r="B8" s="76"/>
      <c r="C8" s="76"/>
      <c r="D8" s="76"/>
      <c r="E8" s="76"/>
      <c r="F8" s="76"/>
      <c r="G8" s="76"/>
      <c r="H8" s="76"/>
      <c r="I8" s="76"/>
    </row>
    <row r="9" spans="2:9" s="65" customFormat="1" ht="12.75">
      <c r="B9" s="112" t="s">
        <v>0</v>
      </c>
      <c r="C9" s="112"/>
      <c r="D9" s="112"/>
      <c r="E9" s="112"/>
      <c r="F9" s="127"/>
      <c r="G9" s="127"/>
      <c r="H9" s="127"/>
      <c r="I9" s="127"/>
    </row>
    <row r="10" s="65" customFormat="1" ht="12.75"/>
    <row r="11" spans="2:9" s="65" customFormat="1" ht="12.75">
      <c r="B11" s="68">
        <f aca="true" t="shared" si="0" ref="B11:I12">IF($H$15="?",B17,"")</f>
      </c>
      <c r="C11" s="68">
        <f t="shared" si="0"/>
      </c>
      <c r="D11" s="68">
        <f t="shared" si="0"/>
      </c>
      <c r="E11" s="68">
        <f t="shared" si="0"/>
      </c>
      <c r="F11" s="68">
        <f t="shared" si="0"/>
      </c>
      <c r="G11" s="68">
        <f t="shared" si="0"/>
      </c>
      <c r="H11" s="68">
        <f t="shared" si="0"/>
      </c>
      <c r="I11" s="68">
        <f t="shared" si="0"/>
      </c>
    </row>
    <row r="12" spans="2:9" s="65" customFormat="1" ht="12.75">
      <c r="B12" s="68">
        <f t="shared" si="0"/>
      </c>
      <c r="C12" s="68">
        <f t="shared" si="0"/>
      </c>
      <c r="D12" s="68">
        <f t="shared" si="0"/>
      </c>
      <c r="E12" s="68">
        <f t="shared" si="0"/>
      </c>
      <c r="F12" s="68">
        <f t="shared" si="0"/>
      </c>
      <c r="G12" s="68">
        <f t="shared" si="0"/>
      </c>
      <c r="H12" s="68">
        <f t="shared" si="0"/>
      </c>
      <c r="I12" s="69">
        <f t="shared" si="0"/>
      </c>
    </row>
    <row r="13" spans="2:9" s="65" customFormat="1" ht="12.75">
      <c r="B13" s="70">
        <f>IF($H$15="?",B19,"")</f>
      </c>
      <c r="C13" s="102">
        <f>IF($H$15="?",D19,"")</f>
      </c>
      <c r="D13" s="102"/>
      <c r="E13" s="102"/>
      <c r="F13" s="102"/>
      <c r="G13" s="101">
        <f>IF($H$15="?",F19,"")</f>
      </c>
      <c r="H13" s="101"/>
      <c r="I13" s="101"/>
    </row>
    <row r="14" s="65" customFormat="1" ht="13.5" thickBot="1"/>
    <row r="15" spans="2:17" ht="13.5" thickBot="1">
      <c r="B15" s="71" t="s">
        <v>1</v>
      </c>
      <c r="C15" s="72"/>
      <c r="D15" s="72"/>
      <c r="E15" s="72"/>
      <c r="F15" s="72"/>
      <c r="G15" s="72"/>
      <c r="H15" s="2"/>
      <c r="I15" s="64">
        <f>IF($H$15="?",G19,"")</f>
      </c>
      <c r="J15" s="15" t="s">
        <v>12</v>
      </c>
      <c r="L15" s="16" t="e">
        <f>IF(#REF!=#REF!,"Acertou!","Errou!")</f>
        <v>#REF!</v>
      </c>
      <c r="M15" s="73"/>
      <c r="N15" s="73"/>
      <c r="O15" s="73"/>
      <c r="P15" s="73"/>
      <c r="Q15" s="73"/>
    </row>
    <row r="16" spans="2:17" ht="12.75">
      <c r="B16" s="65"/>
      <c r="C16" s="65"/>
      <c r="D16" s="65"/>
      <c r="E16" s="65"/>
      <c r="F16" s="65"/>
      <c r="G16" s="65"/>
      <c r="H16" s="65"/>
      <c r="I16" s="65"/>
      <c r="L16" s="75"/>
      <c r="M16" s="73"/>
      <c r="N16" s="73"/>
      <c r="O16" s="73"/>
      <c r="P16" s="73"/>
      <c r="Q16" s="73"/>
    </row>
    <row r="17" spans="2:17" ht="12.75">
      <c r="B17" s="79" t="s">
        <v>41</v>
      </c>
      <c r="C17" s="79" t="s">
        <v>42</v>
      </c>
      <c r="D17" s="79" t="s">
        <v>43</v>
      </c>
      <c r="E17" s="79" t="s">
        <v>44</v>
      </c>
      <c r="F17" s="79" t="s">
        <v>45</v>
      </c>
      <c r="G17" s="79" t="s">
        <v>46</v>
      </c>
      <c r="H17" s="79" t="s">
        <v>47</v>
      </c>
      <c r="I17" s="79" t="s">
        <v>48</v>
      </c>
      <c r="J17" s="80"/>
      <c r="K17" s="80"/>
      <c r="L17" s="73"/>
      <c r="M17" s="73"/>
      <c r="N17" s="73"/>
      <c r="O17" s="73"/>
      <c r="P17" s="73"/>
      <c r="Q17" s="73"/>
    </row>
    <row r="18" spans="2:17" ht="12.75">
      <c r="B18" s="81">
        <v>-50</v>
      </c>
      <c r="C18" s="81">
        <v>30</v>
      </c>
      <c r="D18" s="81">
        <v>30</v>
      </c>
      <c r="E18" s="81">
        <v>30</v>
      </c>
      <c r="F18" s="81">
        <v>40</v>
      </c>
      <c r="G18" s="81">
        <v>40</v>
      </c>
      <c r="H18" s="81">
        <v>40</v>
      </c>
      <c r="I18" s="81">
        <v>0.14</v>
      </c>
      <c r="J18" s="80"/>
      <c r="K18" s="80"/>
      <c r="L18" s="73"/>
      <c r="M18" s="73"/>
      <c r="N18" s="73"/>
      <c r="O18" s="73"/>
      <c r="P18" s="73"/>
      <c r="Q18" s="73"/>
    </row>
    <row r="19" spans="2:17" ht="12.75">
      <c r="B19" s="81" t="str">
        <f>+B9</f>
        <v>Função</v>
      </c>
      <c r="C19" s="81"/>
      <c r="D19" s="81" t="s">
        <v>54</v>
      </c>
      <c r="E19" s="81"/>
      <c r="F19" s="81">
        <f>NPV(I18,C18:H18)+B18</f>
        <v>82.33038039041577</v>
      </c>
      <c r="G19" s="81" t="str">
        <f>IF(F19=F9,"Acertou!","Errou")</f>
        <v>Errou</v>
      </c>
      <c r="H19" s="81"/>
      <c r="I19" s="81"/>
      <c r="J19" s="80"/>
      <c r="K19" s="80"/>
      <c r="L19" s="73"/>
      <c r="M19" s="73"/>
      <c r="N19" s="73"/>
      <c r="O19" s="73"/>
      <c r="P19" s="73"/>
      <c r="Q19" s="73"/>
    </row>
    <row r="20" spans="2:17" ht="12.7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73"/>
      <c r="M20" s="73"/>
      <c r="N20" s="73"/>
      <c r="O20" s="73"/>
      <c r="P20" s="73"/>
      <c r="Q20" s="73"/>
    </row>
    <row r="21" spans="2:17" ht="12.75">
      <c r="B21" s="65"/>
      <c r="C21" s="65"/>
      <c r="D21" s="65"/>
      <c r="E21" s="65"/>
      <c r="F21" s="65"/>
      <c r="G21" s="65"/>
      <c r="H21" s="65"/>
      <c r="I21" s="65"/>
      <c r="L21" s="73"/>
      <c r="M21" s="73"/>
      <c r="N21" s="73"/>
      <c r="O21" s="73"/>
      <c r="P21" s="73"/>
      <c r="Q21" s="73"/>
    </row>
    <row r="22" spans="2:9" ht="12.75">
      <c r="B22" s="65"/>
      <c r="C22" s="65"/>
      <c r="D22" s="65"/>
      <c r="E22" s="65"/>
      <c r="F22" s="65"/>
      <c r="G22" s="65"/>
      <c r="H22" s="65"/>
      <c r="I22" s="65"/>
    </row>
    <row r="23" spans="2:9" ht="12.75">
      <c r="B23" s="65"/>
      <c r="C23" s="65"/>
      <c r="D23" s="65"/>
      <c r="E23" s="65"/>
      <c r="F23" s="65"/>
      <c r="G23" s="65"/>
      <c r="H23" s="65"/>
      <c r="I23" s="65"/>
    </row>
    <row r="24" spans="2:9" ht="12.75">
      <c r="B24" s="65"/>
      <c r="C24" s="65"/>
      <c r="D24" s="65"/>
      <c r="E24" s="65"/>
      <c r="F24" s="65"/>
      <c r="G24" s="65"/>
      <c r="H24" s="65"/>
      <c r="I24" s="65"/>
    </row>
    <row r="25" spans="2:9" ht="12.75">
      <c r="B25" s="65"/>
      <c r="C25" s="65"/>
      <c r="D25" s="65"/>
      <c r="E25" s="65"/>
      <c r="F25" s="65"/>
      <c r="G25" s="65"/>
      <c r="H25" s="65"/>
      <c r="I25" s="65"/>
    </row>
    <row r="26" spans="2:9" ht="12.75">
      <c r="B26" s="65"/>
      <c r="C26" s="65"/>
      <c r="D26" s="65"/>
      <c r="E26" s="65"/>
      <c r="F26" s="65"/>
      <c r="G26" s="65"/>
      <c r="H26" s="65"/>
      <c r="I26" s="65"/>
    </row>
    <row r="27" spans="2:9" ht="12.75">
      <c r="B27" s="65"/>
      <c r="C27" s="65"/>
      <c r="D27" s="65"/>
      <c r="E27" s="65"/>
      <c r="F27" s="65"/>
      <c r="G27" s="65"/>
      <c r="H27" s="65"/>
      <c r="I27" s="65"/>
    </row>
    <row r="28" spans="2:9" ht="12.75">
      <c r="B28" s="65"/>
      <c r="C28" s="65"/>
      <c r="D28" s="65"/>
      <c r="E28" s="65"/>
      <c r="F28" s="65"/>
      <c r="G28" s="65"/>
      <c r="H28" s="65"/>
      <c r="I28" s="65"/>
    </row>
    <row r="29" spans="2:9" ht="12.75">
      <c r="B29" s="65"/>
      <c r="C29" s="65"/>
      <c r="D29" s="65"/>
      <c r="E29" s="65"/>
      <c r="F29" s="65"/>
      <c r="G29" s="65"/>
      <c r="H29" s="65"/>
      <c r="I29" s="65"/>
    </row>
    <row r="30" spans="2:9" ht="12.75">
      <c r="B30" s="65"/>
      <c r="C30" s="65"/>
      <c r="D30" s="65"/>
      <c r="E30" s="65"/>
      <c r="F30" s="65"/>
      <c r="G30" s="65"/>
      <c r="H30" s="65"/>
      <c r="I30" s="65"/>
    </row>
    <row r="31" spans="2:9" ht="12.75">
      <c r="B31" s="65"/>
      <c r="C31" s="65"/>
      <c r="D31" s="65"/>
      <c r="E31" s="65"/>
      <c r="F31" s="65"/>
      <c r="G31" s="65"/>
      <c r="H31" s="65"/>
      <c r="I31" s="65"/>
    </row>
    <row r="32" spans="2:9" ht="12.75">
      <c r="B32" s="65"/>
      <c r="C32" s="65"/>
      <c r="D32" s="65"/>
      <c r="E32" s="65"/>
      <c r="F32" s="65"/>
      <c r="G32" s="65"/>
      <c r="H32" s="65"/>
      <c r="I32" s="65"/>
    </row>
    <row r="33" spans="2:9" ht="12.75">
      <c r="B33" s="65"/>
      <c r="C33" s="65"/>
      <c r="D33" s="65"/>
      <c r="E33" s="65"/>
      <c r="F33" s="65"/>
      <c r="G33" s="65"/>
      <c r="H33" s="65"/>
      <c r="I33" s="65"/>
    </row>
    <row r="34" spans="2:9" ht="12.75">
      <c r="B34" s="65"/>
      <c r="C34" s="65"/>
      <c r="D34" s="65"/>
      <c r="E34" s="65"/>
      <c r="F34" s="65"/>
      <c r="G34" s="65"/>
      <c r="H34" s="65"/>
      <c r="I34" s="65"/>
    </row>
    <row r="35" spans="2:9" ht="12.75">
      <c r="B35" s="65"/>
      <c r="C35" s="65"/>
      <c r="D35" s="65"/>
      <c r="E35" s="65"/>
      <c r="F35" s="65"/>
      <c r="G35" s="65"/>
      <c r="H35" s="65"/>
      <c r="I35" s="65"/>
    </row>
    <row r="36" spans="2:9" ht="12.75">
      <c r="B36" s="65"/>
      <c r="C36" s="65"/>
      <c r="D36" s="65"/>
      <c r="E36" s="65"/>
      <c r="F36" s="65"/>
      <c r="G36" s="65"/>
      <c r="H36" s="65"/>
      <c r="I36" s="65"/>
    </row>
    <row r="37" spans="2:9" ht="12.75">
      <c r="B37" s="65"/>
      <c r="C37" s="65"/>
      <c r="D37" s="65"/>
      <c r="E37" s="65"/>
      <c r="F37" s="65"/>
      <c r="G37" s="65"/>
      <c r="H37" s="65"/>
      <c r="I37" s="65"/>
    </row>
    <row r="38" spans="2:9" ht="12.75">
      <c r="B38" s="65"/>
      <c r="C38" s="65"/>
      <c r="D38" s="65"/>
      <c r="E38" s="65"/>
      <c r="F38" s="65"/>
      <c r="G38" s="65"/>
      <c r="H38" s="65"/>
      <c r="I38" s="65"/>
    </row>
    <row r="39" spans="2:9" ht="12.75">
      <c r="B39" s="65"/>
      <c r="C39" s="65"/>
      <c r="D39" s="65"/>
      <c r="E39" s="65"/>
      <c r="F39" s="65"/>
      <c r="G39" s="65"/>
      <c r="H39" s="65"/>
      <c r="I39" s="65"/>
    </row>
    <row r="40" spans="2:9" ht="12.75">
      <c r="B40" s="65"/>
      <c r="C40" s="65"/>
      <c r="D40" s="65"/>
      <c r="E40" s="65"/>
      <c r="F40" s="65"/>
      <c r="G40" s="65"/>
      <c r="H40" s="65"/>
      <c r="I40" s="65"/>
    </row>
    <row r="41" spans="2:9" ht="12.75">
      <c r="B41" s="65"/>
      <c r="C41" s="65"/>
      <c r="D41" s="65"/>
      <c r="E41" s="65"/>
      <c r="F41" s="65"/>
      <c r="G41" s="65"/>
      <c r="H41" s="65"/>
      <c r="I41" s="65"/>
    </row>
    <row r="42" spans="2:9" ht="12.75">
      <c r="B42" s="65"/>
      <c r="C42" s="65"/>
      <c r="D42" s="65"/>
      <c r="E42" s="65"/>
      <c r="F42" s="65"/>
      <c r="G42" s="65"/>
      <c r="H42" s="65"/>
      <c r="I42" s="65"/>
    </row>
    <row r="43" spans="2:9" ht="12.75">
      <c r="B43" s="65"/>
      <c r="C43" s="65"/>
      <c r="D43" s="65"/>
      <c r="E43" s="65"/>
      <c r="F43" s="65"/>
      <c r="G43" s="65"/>
      <c r="H43" s="65"/>
      <c r="I43" s="65"/>
    </row>
    <row r="44" spans="2:9" ht="12.75">
      <c r="B44" s="65"/>
      <c r="C44" s="65"/>
      <c r="D44" s="65"/>
      <c r="E44" s="65"/>
      <c r="F44" s="65"/>
      <c r="G44" s="65"/>
      <c r="H44" s="65"/>
      <c r="I44" s="65"/>
    </row>
    <row r="45" spans="2:9" ht="12.75">
      <c r="B45" s="65"/>
      <c r="C45" s="65"/>
      <c r="D45" s="65"/>
      <c r="E45" s="65"/>
      <c r="F45" s="65"/>
      <c r="G45" s="65"/>
      <c r="H45" s="65"/>
      <c r="I45" s="65"/>
    </row>
    <row r="46" spans="2:9" ht="12.75">
      <c r="B46" s="65"/>
      <c r="C46" s="65"/>
      <c r="D46" s="65"/>
      <c r="E46" s="65"/>
      <c r="F46" s="65"/>
      <c r="G46" s="65"/>
      <c r="H46" s="65"/>
      <c r="I46" s="65"/>
    </row>
    <row r="47" spans="2:9" ht="12.75">
      <c r="B47" s="65"/>
      <c r="C47" s="65"/>
      <c r="D47" s="65"/>
      <c r="E47" s="65"/>
      <c r="F47" s="65"/>
      <c r="G47" s="65"/>
      <c r="H47" s="65"/>
      <c r="I47" s="65"/>
    </row>
    <row r="48" spans="2:9" ht="12.75">
      <c r="B48" s="65"/>
      <c r="C48" s="65"/>
      <c r="D48" s="65"/>
      <c r="E48" s="65"/>
      <c r="F48" s="65"/>
      <c r="G48" s="65"/>
      <c r="H48" s="65"/>
      <c r="I48" s="65"/>
    </row>
    <row r="49" spans="2:9" ht="12.75">
      <c r="B49" s="65"/>
      <c r="C49" s="65"/>
      <c r="D49" s="65"/>
      <c r="E49" s="65"/>
      <c r="F49" s="65"/>
      <c r="G49" s="65"/>
      <c r="H49" s="65"/>
      <c r="I49" s="65"/>
    </row>
    <row r="50" spans="2:9" ht="12.75">
      <c r="B50" s="65"/>
      <c r="C50" s="65"/>
      <c r="D50" s="65"/>
      <c r="E50" s="65"/>
      <c r="F50" s="65"/>
      <c r="G50" s="65"/>
      <c r="H50" s="65"/>
      <c r="I50" s="65"/>
    </row>
    <row r="51" spans="2:9" ht="12.75">
      <c r="B51" s="65"/>
      <c r="C51" s="65"/>
      <c r="D51" s="65"/>
      <c r="E51" s="65"/>
      <c r="F51" s="65"/>
      <c r="G51" s="65"/>
      <c r="H51" s="65"/>
      <c r="I51" s="65"/>
    </row>
    <row r="52" spans="2:9" ht="12.75">
      <c r="B52" s="65"/>
      <c r="C52" s="65"/>
      <c r="D52" s="65"/>
      <c r="E52" s="65"/>
      <c r="F52" s="65"/>
      <c r="G52" s="65"/>
      <c r="H52" s="65"/>
      <c r="I52" s="65"/>
    </row>
  </sheetData>
  <sheetProtection password="CE38" sheet="1" objects="1" scenarios="1" formatCells="0"/>
  <mergeCells count="6">
    <mergeCell ref="G13:I13"/>
    <mergeCell ref="C13:F13"/>
    <mergeCell ref="B2:I4"/>
    <mergeCell ref="B6:I6"/>
    <mergeCell ref="F9:I9"/>
    <mergeCell ref="B9:E9"/>
  </mergeCells>
  <conditionalFormatting sqref="I15">
    <cfRule type="cellIs" priority="1" dxfId="0" operator="notEqual" stopIfTrue="1">
      <formula>""</formula>
    </cfRule>
  </conditionalFormatting>
  <conditionalFormatting sqref="B11:I13">
    <cfRule type="cellIs" priority="2" dxfId="1" operator="notEqual" stopIfTrue="1">
      <formula>""</formula>
    </cfRule>
  </conditionalFormatting>
  <hyperlinks>
    <hyperlink ref="J15" location="'7'!J15" display="próxima"/>
  </hyperlinks>
  <printOptions/>
  <pageMargins left="0.75" right="0.75" top="1" bottom="1" header="0.492125985" footer="0.49212598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Infinita Consultoria, Treinamento e Editora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Leal Bruni</dc:creator>
  <cp:keywords/>
  <dc:description/>
  <cp:lastModifiedBy>Adriano Leal Bruni</cp:lastModifiedBy>
  <cp:lastPrinted>2004-07-09T17:57:37Z</cp:lastPrinted>
  <dcterms:created xsi:type="dcterms:W3CDTF">2004-07-08T12:50:19Z</dcterms:created>
  <dcterms:modified xsi:type="dcterms:W3CDTF">2005-09-25T10:54:26Z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